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pp00024\AppData\Local\Microsoft\Windows\INetCache\Content.Outlook\FF1OFHR5\"/>
    </mc:Choice>
  </mc:AlternateContent>
  <xr:revisionPtr revIDLastSave="0" documentId="13_ncr:1_{39A9C263-3229-4EB3-A2FA-6E70A35CCBE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igaretes" sheetId="12" r:id="rId1"/>
    <sheet name="Cigāri un cigarillas" sheetId="2" r:id="rId2"/>
    <sheet name="Smalki sagriezta tabaka" sheetId="3" r:id="rId3"/>
    <sheet name="Smēķējamā tabaka" sheetId="4" r:id="rId4"/>
    <sheet name="Tabakas lapas" sheetId="9" r:id="rId5"/>
    <sheet name="Karsējamā tabaka" sheetId="11" r:id="rId6"/>
    <sheet name="Nodokļa aprēķina tabula" sheetId="6" r:id="rId7"/>
  </sheets>
  <definedNames>
    <definedName name="_xlnm.Print_Area" localSheetId="0">Cigaretes!$A$11:$O$55</definedName>
    <definedName name="_xlnm.Print_Area" localSheetId="1">'Cigāri un cigarillas'!$A$6:$K$38</definedName>
    <definedName name="_xlnm.Print_Area" localSheetId="5">'Karsējamā tabaka'!$A$7:$K$38</definedName>
    <definedName name="_xlnm.Print_Area" localSheetId="6">'Nodokļa aprēķina tabula'!$A$6:$G$27</definedName>
    <definedName name="_xlnm.Print_Area" localSheetId="2">'Smalki sagriezta tabaka'!$A$7:$K$37</definedName>
    <definedName name="_xlnm.Print_Area" localSheetId="3">'Smēķējamā tabaka'!$A$7:$K$36</definedName>
    <definedName name="_xlnm.Print_Area" localSheetId="4">'Tabakas lapas'!$A$7:$K$37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8" i="12" l="1"/>
  <c r="O38" i="12" s="1"/>
  <c r="K38" i="12"/>
  <c r="I38" i="12"/>
  <c r="M38" i="12" l="1"/>
  <c r="N38" i="12" s="1"/>
  <c r="K33" i="12"/>
  <c r="K32" i="12"/>
  <c r="K31" i="12"/>
  <c r="K30" i="12"/>
  <c r="I30" i="12" l="1"/>
  <c r="J37" i="12"/>
  <c r="J36" i="12"/>
  <c r="J35" i="12"/>
  <c r="J34" i="12"/>
  <c r="J33" i="12"/>
  <c r="J32" i="12"/>
  <c r="J31" i="12"/>
  <c r="I29" i="12"/>
  <c r="I28" i="12"/>
  <c r="I27" i="12"/>
  <c r="I26" i="12"/>
  <c r="K39" i="12" l="1"/>
  <c r="I39" i="12"/>
  <c r="H39" i="12"/>
  <c r="L37" i="12"/>
  <c r="M37" i="12" s="1"/>
  <c r="H37" i="12"/>
  <c r="L36" i="12"/>
  <c r="M36" i="12" s="1"/>
  <c r="H36" i="12"/>
  <c r="O36" i="12" s="1"/>
  <c r="L35" i="12"/>
  <c r="M35" i="12" s="1"/>
  <c r="H35" i="12"/>
  <c r="L34" i="12"/>
  <c r="M34" i="12" s="1"/>
  <c r="H34" i="12"/>
  <c r="O34" i="12" s="1"/>
  <c r="M33" i="12"/>
  <c r="H33" i="12"/>
  <c r="M32" i="12"/>
  <c r="H32" i="12"/>
  <c r="O32" i="12" s="1"/>
  <c r="M31" i="12"/>
  <c r="H31" i="12"/>
  <c r="M30" i="12"/>
  <c r="H30" i="12"/>
  <c r="O30" i="12" s="1"/>
  <c r="K29" i="12"/>
  <c r="M29" i="12" s="1"/>
  <c r="H29" i="12"/>
  <c r="K28" i="12"/>
  <c r="M28" i="12" s="1"/>
  <c r="H28" i="12"/>
  <c r="O28" i="12" s="1"/>
  <c r="K27" i="12"/>
  <c r="M27" i="12" s="1"/>
  <c r="H27" i="12"/>
  <c r="K26" i="12"/>
  <c r="M26" i="12" s="1"/>
  <c r="H26" i="12"/>
  <c r="O26" i="12" s="1"/>
  <c r="K25" i="12"/>
  <c r="I25" i="12"/>
  <c r="H25" i="12"/>
  <c r="K24" i="12"/>
  <c r="I24" i="12"/>
  <c r="H24" i="12"/>
  <c r="O24" i="12" s="1"/>
  <c r="K23" i="12"/>
  <c r="I23" i="12"/>
  <c r="H23" i="12"/>
  <c r="M39" i="12" l="1"/>
  <c r="N39" i="12" s="1"/>
  <c r="M25" i="12"/>
  <c r="N25" i="12" s="1"/>
  <c r="M23" i="12"/>
  <c r="M24" i="12"/>
  <c r="N24" i="12" s="1"/>
  <c r="N31" i="12"/>
  <c r="N35" i="12"/>
  <c r="N23" i="12"/>
  <c r="N33" i="12"/>
  <c r="N30" i="12"/>
  <c r="N34" i="12"/>
  <c r="N37" i="12"/>
  <c r="N32" i="12"/>
  <c r="N36" i="12"/>
  <c r="N26" i="12"/>
  <c r="N27" i="12"/>
  <c r="N28" i="12"/>
  <c r="N29" i="12"/>
  <c r="O23" i="12"/>
  <c r="O25" i="12"/>
  <c r="O27" i="12"/>
  <c r="O29" i="12"/>
  <c r="O31" i="12"/>
  <c r="O33" i="12"/>
  <c r="O35" i="12"/>
  <c r="O37" i="12"/>
  <c r="O39" i="12"/>
  <c r="H40" i="12"/>
  <c r="O40" i="12" l="1"/>
  <c r="F14" i="6" s="1"/>
  <c r="N40" i="12"/>
  <c r="G14" i="6" s="1"/>
  <c r="G18" i="11"/>
  <c r="H18" i="11" s="1"/>
  <c r="G19" i="11"/>
  <c r="H19" i="11" s="1"/>
  <c r="G20" i="11"/>
  <c r="H20" i="11" s="1"/>
  <c r="G21" i="11"/>
  <c r="H21" i="11" s="1"/>
  <c r="G22" i="11"/>
  <c r="H22" i="11" s="1"/>
  <c r="G20" i="9"/>
  <c r="H20" i="9" s="1"/>
  <c r="G21" i="9"/>
  <c r="H21" i="9" s="1"/>
  <c r="G22" i="9"/>
  <c r="H22" i="9" s="1"/>
  <c r="G23" i="9"/>
  <c r="H23" i="9" s="1"/>
  <c r="G24" i="9"/>
  <c r="H24" i="9" s="1"/>
  <c r="G19" i="4"/>
  <c r="H19" i="4"/>
  <c r="G20" i="4"/>
  <c r="H20" i="4" s="1"/>
  <c r="G21" i="4"/>
  <c r="H21" i="4" s="1"/>
  <c r="G22" i="4"/>
  <c r="H22" i="4" s="1"/>
  <c r="G23" i="4"/>
  <c r="H23" i="4" s="1"/>
  <c r="G19" i="3"/>
  <c r="H19" i="3"/>
  <c r="G20" i="3"/>
  <c r="H20" i="3" s="1"/>
  <c r="G21" i="3"/>
  <c r="H21" i="3" s="1"/>
  <c r="G22" i="3"/>
  <c r="H22" i="3" s="1"/>
  <c r="G23" i="3"/>
  <c r="H23" i="3"/>
  <c r="G20" i="2"/>
  <c r="H20" i="2" s="1"/>
  <c r="G21" i="2"/>
  <c r="H21" i="2" s="1"/>
  <c r="G22" i="2"/>
  <c r="H22" i="2" s="1"/>
  <c r="G23" i="2"/>
  <c r="H23" i="2" s="1"/>
  <c r="G24" i="2"/>
  <c r="H24" i="2" s="1"/>
  <c r="I21" i="4" l="1"/>
  <c r="J21" i="4"/>
  <c r="I24" i="2"/>
  <c r="J24" i="2"/>
  <c r="J22" i="2"/>
  <c r="I22" i="2"/>
  <c r="I21" i="3"/>
  <c r="J21" i="3"/>
  <c r="K21" i="3" s="1"/>
  <c r="J20" i="4"/>
  <c r="I20" i="4"/>
  <c r="I20" i="9"/>
  <c r="J20" i="9"/>
  <c r="I23" i="2"/>
  <c r="J23" i="2"/>
  <c r="I20" i="3"/>
  <c r="J20" i="3"/>
  <c r="J22" i="11"/>
  <c r="I22" i="11"/>
  <c r="J19" i="4"/>
  <c r="K19" i="4" s="1"/>
  <c r="I19" i="4"/>
  <c r="I21" i="2"/>
  <c r="J21" i="2"/>
  <c r="J20" i="11"/>
  <c r="I20" i="11"/>
  <c r="J20" i="2"/>
  <c r="I20" i="2"/>
  <c r="I23" i="4"/>
  <c r="J23" i="4"/>
  <c r="J24" i="9"/>
  <c r="K24" i="9" s="1"/>
  <c r="I24" i="9"/>
  <c r="J19" i="11"/>
  <c r="I19" i="11"/>
  <c r="J19" i="3"/>
  <c r="I19" i="3"/>
  <c r="J23" i="3"/>
  <c r="I23" i="3"/>
  <c r="K23" i="3" s="1"/>
  <c r="J22" i="4"/>
  <c r="K22" i="4" s="1"/>
  <c r="I22" i="4"/>
  <c r="J23" i="9"/>
  <c r="K23" i="9" s="1"/>
  <c r="I23" i="9"/>
  <c r="I18" i="11"/>
  <c r="J18" i="11"/>
  <c r="J21" i="11"/>
  <c r="I21" i="11"/>
  <c r="I22" i="9"/>
  <c r="J22" i="9"/>
  <c r="K22" i="9" s="1"/>
  <c r="J22" i="3"/>
  <c r="K22" i="3" s="1"/>
  <c r="I22" i="3"/>
  <c r="I21" i="9"/>
  <c r="J21" i="9"/>
  <c r="K20" i="2"/>
  <c r="K23" i="4"/>
  <c r="K24" i="2"/>
  <c r="K22" i="11"/>
  <c r="K20" i="9"/>
  <c r="K21" i="4"/>
  <c r="K19" i="3"/>
  <c r="K20" i="3"/>
  <c r="K22" i="2"/>
  <c r="F24" i="11"/>
  <c r="D24" i="11"/>
  <c r="G23" i="11"/>
  <c r="H23" i="11" s="1"/>
  <c r="J23" i="11" l="1"/>
  <c r="I23" i="11"/>
  <c r="K20" i="11"/>
  <c r="K21" i="2"/>
  <c r="K23" i="2"/>
  <c r="K21" i="11"/>
  <c r="K18" i="11"/>
  <c r="K19" i="11"/>
  <c r="K21" i="9"/>
  <c r="K20" i="4"/>
  <c r="G24" i="11"/>
  <c r="J24" i="11" l="1"/>
  <c r="H24" i="11"/>
  <c r="F19" i="6" s="1"/>
  <c r="K23" i="11"/>
  <c r="F25" i="9"/>
  <c r="D25" i="9"/>
  <c r="G19" i="9"/>
  <c r="H19" i="9" s="1"/>
  <c r="G19" i="2"/>
  <c r="H19" i="2" s="1"/>
  <c r="F24" i="4"/>
  <c r="D24" i="4"/>
  <c r="G18" i="4"/>
  <c r="H18" i="4" s="1"/>
  <c r="G18" i="3"/>
  <c r="H18" i="3" s="1"/>
  <c r="D24" i="3"/>
  <c r="F24" i="3"/>
  <c r="F25" i="2"/>
  <c r="D25" i="2"/>
  <c r="J19" i="9" l="1"/>
  <c r="I19" i="9"/>
  <c r="J18" i="3"/>
  <c r="I18" i="3"/>
  <c r="J19" i="2"/>
  <c r="I19" i="2"/>
  <c r="J18" i="4"/>
  <c r="I18" i="4"/>
  <c r="K24" i="11"/>
  <c r="G19" i="6" s="1"/>
  <c r="I24" i="11"/>
  <c r="G25" i="9"/>
  <c r="G25" i="2"/>
  <c r="H24" i="3"/>
  <c r="F16" i="6" s="1"/>
  <c r="G24" i="4"/>
  <c r="G24" i="3"/>
  <c r="H25" i="2"/>
  <c r="F15" i="6" s="1"/>
  <c r="H24" i="4"/>
  <c r="F17" i="6" s="1"/>
  <c r="H25" i="9"/>
  <c r="F18" i="6" s="1"/>
  <c r="I25" i="9" l="1"/>
  <c r="K19" i="9"/>
  <c r="I24" i="3"/>
  <c r="K19" i="2"/>
  <c r="I25" i="2"/>
  <c r="K18" i="3"/>
  <c r="J24" i="3"/>
  <c r="J25" i="2"/>
  <c r="I24" i="4"/>
  <c r="K18" i="4"/>
  <c r="J24" i="4"/>
  <c r="J25" i="9"/>
  <c r="K25" i="9" l="1"/>
  <c r="G18" i="6" s="1"/>
  <c r="K24" i="4"/>
  <c r="G17" i="6" s="1"/>
  <c r="K25" i="2"/>
  <c r="G15" i="6" s="1"/>
  <c r="K24" i="3"/>
  <c r="G16" i="6" s="1"/>
  <c r="G20" i="6" l="1"/>
</calcChain>
</file>

<file path=xl/sharedStrings.xml><?xml version="1.0" encoding="utf-8"?>
<sst xmlns="http://schemas.openxmlformats.org/spreadsheetml/2006/main" count="413" uniqueCount="145">
  <si>
    <t>NB</t>
  </si>
  <si>
    <t>(inventarizējamās sabiedrības nosaukums)</t>
  </si>
  <si>
    <t>(inventarizējamās struktūrvienības nosaukums)</t>
  </si>
  <si>
    <t>Sastādīts:</t>
  </si>
  <si>
    <t>, pamatojoties uz</t>
  </si>
  <si>
    <t>(dd.mm.gggg.)</t>
  </si>
  <si>
    <t>(rīkojuma datums, Nr.)</t>
  </si>
  <si>
    <t>Nr.
p.k.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</si>
  <si>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</si>
  <si>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</si>
  <si>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</si>
  <si>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</si>
  <si>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</si>
  <si>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</si>
  <si>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</si>
  <si>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</si>
  <si>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</si>
  <si>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</si>
  <si>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</si>
  <si>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aprēķina formulas</t>
  </si>
  <si>
    <t>X</t>
  </si>
  <si>
    <t>Inventarizācijā piedalās:</t>
  </si>
  <si>
    <t>Inventarizācijas komisijas priekšsēdētājs</t>
  </si>
  <si>
    <t>(amats)</t>
  </si>
  <si>
    <t>(vārds, uzvārds)</t>
  </si>
  <si>
    <t>(paraksts)</t>
  </si>
  <si>
    <t>Inventarizācijas komisijas locekļi</t>
  </si>
  <si>
    <t>CIGĀRU UN CIGARILLU</t>
  </si>
  <si>
    <t>INVENTARIZĀCIJAS SARAKSTS Nr.</t>
  </si>
  <si>
    <t>Uzskaites kods (numurs)</t>
  </si>
  <si>
    <t>Cigāru un cigarillu nosaukums</t>
  </si>
  <si>
    <t>Daudzums vienā iepakojuma vienībā (gab.)</t>
  </si>
  <si>
    <t>Laika periodā starp nodokļa likmes maiņas un inventarizācijas dienu saņemto iepakojumu vienību skaits</t>
  </si>
  <si>
    <t>Kopā:</t>
  </si>
  <si>
    <t>SMALKI SAGRIEZTĀS TABAKAS CIGAREŠU UZTĪŠANAI</t>
  </si>
  <si>
    <t>Smalki sagrieztās tabakas cigarešu uztīšanai nosaukums</t>
  </si>
  <si>
    <t>Daudzums vienā iepakojuma vienībā (g)</t>
  </si>
  <si>
    <t>SMĒĶĒJAMĀS TABAKAS</t>
  </si>
  <si>
    <t>Smēķējamās tabakas nosaukums</t>
  </si>
  <si>
    <t>Nodokļa maksātāja nosaukums, reģistrācijas numurs:</t>
  </si>
  <si>
    <t>Nodokļa maksātāja juridiskā adrese:</t>
  </si>
  <si>
    <t>Struktūrvienību uzskaitījums:</t>
  </si>
  <si>
    <t>Aprēķinu sastādīja:</t>
  </si>
  <si>
    <t>Komersanta atbildīgā 
amatpersona:</t>
  </si>
  <si>
    <t>Datums:</t>
  </si>
  <si>
    <t>Tabakas izstrādājumu daudzums*</t>
  </si>
  <si>
    <t>g*e</t>
  </si>
  <si>
    <t>d-f</t>
  </si>
  <si>
    <t>Laika periodā starp nodokļa likmes maiņas un inventarizācijas dienu saņemto iepakojumu vienību skaits (gab.)</t>
  </si>
  <si>
    <t>2. Ja komersantam ir vairākas tirdzniecības un/vai uzglabāšanas vietas (struktūrvienības), tad papildus jāizveido viena kopēja akcīzes nodokļa starpības aprēķina tabula.</t>
  </si>
  <si>
    <t>3. Ja komersantam ir vairākas tirdzniecības un/vai uzglabāšanas vietas (struktūrvienības), tad kopējā aprēķina tabulā jāuzskaita visu struktūrvienību adreses.</t>
  </si>
  <si>
    <t>(vārds, uzvārds)                                                                           (paraksts)</t>
  </si>
  <si>
    <t>(vārds, uzvārds)                                                                          (paraksts)</t>
  </si>
  <si>
    <t xml:space="preserve">                                  AKCĪZES NODOKĻA STARPĪBAS SUMMAS APRĒĶINA TABULA</t>
  </si>
  <si>
    <t>Krājumā esošo iepakojumu vienību skaits (gab.)</t>
  </si>
  <si>
    <t>Krājumā esošo iepakojuma vienību skaits (gab.)</t>
  </si>
  <si>
    <t>j-i</t>
  </si>
  <si>
    <t>Aprēķinātā nodokļa starpības summa (EUR)</t>
  </si>
  <si>
    <t xml:space="preserve">Iepakojumu vienību skaits (gab.), kam jāpārrēķina nodokļa starpība </t>
  </si>
  <si>
    <t xml:space="preserve">Cigāru un cigarillu daudzums (gab.), kam jāpārrēķina nodokļa starpība </t>
  </si>
  <si>
    <t xml:space="preserve">Nodokļa starpības summa (EUR) </t>
  </si>
  <si>
    <t xml:space="preserve">Smalki sagrieztās tabakas daudzums (g), kam jāpārrēķina nodokļa starpība </t>
  </si>
  <si>
    <t xml:space="preserve">Iepakojumu vienību skaits (gab.), kam jāpārrēķina nodokļa likme </t>
  </si>
  <si>
    <t xml:space="preserve">Smēķējamās tabakas daudzums (g), kam jāpārrēķina nodokļa starpība </t>
  </si>
  <si>
    <t xml:space="preserve">Nodokļa starpības  summa (EUR) </t>
  </si>
  <si>
    <t>TABAKAS LAPAS</t>
  </si>
  <si>
    <t>Tabakas lapu nosaukums</t>
  </si>
  <si>
    <t xml:space="preserve">Tabakas lapu daudzums (g), kam jāpārrēķina nodokļa starpība </t>
  </si>
  <si>
    <t xml:space="preserve">Tabakas izstrādājumu nosaukums </t>
  </si>
  <si>
    <t>Aprēķinātā akcīzes nodokļa starpības summa kopā (EUR)</t>
  </si>
  <si>
    <t xml:space="preserve">Cigāri un cigarillas
</t>
  </si>
  <si>
    <t xml:space="preserve">Smalki sagriezta tabaka cigarešu uztīšanai 
</t>
  </si>
  <si>
    <t xml:space="preserve">Cita smēķējamā tabaka
</t>
  </si>
  <si>
    <t xml:space="preserve">Tabakas lapas
</t>
  </si>
  <si>
    <t xml:space="preserve"> līdz likmju maiņai (EUR)</t>
  </si>
  <si>
    <t>pēc likmju maiņas (EUR)</t>
  </si>
  <si>
    <t>KARSĒJAMĀS TABAKAS</t>
  </si>
  <si>
    <t>2. Ja tabakas izstrādājumu uzskaite tiek veikta pēc uzskaites kodiem (numuriem), tad uzskaitījumu var veikt papildu kolonnā "b".</t>
  </si>
  <si>
    <r>
      <t xml:space="preserve">3. Ja iepakojumu vienību skaits ailē "f" ir  </t>
    </r>
    <r>
      <rPr>
        <sz val="12"/>
        <color indexed="10"/>
        <rFont val="Arial"/>
        <family val="2"/>
        <charset val="186"/>
      </rPr>
      <t xml:space="preserve">≥ </t>
    </r>
    <r>
      <rPr>
        <sz val="12"/>
        <color indexed="10"/>
        <rFont val="Times New Roman"/>
        <family val="1"/>
        <charset val="186"/>
      </rPr>
      <t>nekā ailē "d", tad  "g" ailē iepakojuma vienību skaits, kam jāmaina likme, netiek aprēķināts, šādā gadījumā arī "k" aile ir tukša.</t>
    </r>
  </si>
  <si>
    <t>4. Elektroniskajā dokumentā lūdzam aizpildīt tikai pelēkā krāsā iezīmētās ailes.</t>
  </si>
  <si>
    <t>Karsējamā tabaka</t>
  </si>
  <si>
    <t>Karsējamās tabakas  nosaukums</t>
  </si>
  <si>
    <t xml:space="preserve">Karsējamās tabakas daudzums (g), kam jāpārrēķina nodokļa starpība </t>
  </si>
  <si>
    <t>Nodoklis par karsējamo tabaku līdz likmju maiņai (EUR)</t>
  </si>
  <si>
    <t>Nodoklis par karsējamo tabaku pēc likmju maiņas (EUR)</t>
  </si>
  <si>
    <t>Nodoklis par tabakas lapām līdz likmju maiņai (EUR)</t>
  </si>
  <si>
    <t>Nodoklis par tabakas lapām pēc likmju maiņas (EUR)</t>
  </si>
  <si>
    <t>Nodoklis par smēķējamo tabaku līdz likmju maiņai (EUR)</t>
  </si>
  <si>
    <t>Nodoklis par smēķējamo tabaku pēc likmju maiņas (EUR)</t>
  </si>
  <si>
    <t>Nodoklis par smalki sagriezto tabaku līdz likmju maiņai (EUR)</t>
  </si>
  <si>
    <t>Nodoklis par smalki sagriezto tabaku pēc likmju maiņas (EUR)</t>
  </si>
  <si>
    <t>Nodoklis par krājumā esošo cigāru un cigarillu daudzumu</t>
  </si>
  <si>
    <t xml:space="preserve"> 1.Tabulā,lūdzu ievadiet ailē "c" cigāru/cigarillu nosaukumu, ailē "d" un "f" inventarizācijas rezultātā fiksēto iepakojumu vienību skaitu un ailē "e" daudzumu vienā iepakojuma vienībā.</t>
  </si>
  <si>
    <t xml:space="preserve"> 1.Tabulā,lūdzu ievadiet ailē "c" tabakas nosaukumu, ailē "d" un "f" inventarizācijas rezultātā fiksēto iepakojumu vienību skaitu un ailē "e" daudzumu vienā iepakojuma vienībā.</t>
  </si>
  <si>
    <t>5.Pievienojot papildus rindas, pārliecinieties vai tajās darbojas iestrādātās formulas.</t>
  </si>
  <si>
    <t xml:space="preserve"> 1.Tabulā,lūdzu ievadiet ailē "c" tabakas lapu nosaukumu, ailē "d" un "f" inventarizācijas rezultātā fiksēto iepakojumu vienību skaitu un ailē "e" daudzumu vienā iepakojuma vienībā.</t>
  </si>
  <si>
    <t xml:space="preserve"> 1.Tabulā,lūdzu ievadiet ailē "c" karsējamās tabakas nosaukumu, ailē "d" un "f" inventarizācijas rezultātā fiksēto iepakojumu vienību skaitu un ailē "e" daudzumu vienā iepakojuma vienībā.</t>
  </si>
  <si>
    <t>80,25/1000*h</t>
  </si>
  <si>
    <t>104,7/1000*h</t>
  </si>
  <si>
    <t>160,00/1000*h</t>
  </si>
  <si>
    <t>Vienotais nodokļu konts</t>
  </si>
  <si>
    <t>LV33TREL1060000300000</t>
  </si>
  <si>
    <t>Nodoklis par 1000 gramiem līdz likmju maiņai  - EUR 160,00</t>
  </si>
  <si>
    <t>Nodoklis par 1000 gramiem pēc likmju maiņas - EUR 207,00</t>
  </si>
  <si>
    <t>207,00/1000*h</t>
  </si>
  <si>
    <t>1.Norādot ailē "c" konkrēto cigarešu nosaukumu, lūdzam ievadīt ailē "f" un "g" inventarizācijas rezultātā fiksēto cigarešu paciņu skaitu atbilstoši ailē "e"norādītajai mazumtirdzniecības cenai.</t>
  </si>
  <si>
    <t>2.Gadījumā, ja atlikumā ir cigaretes ar cenu, kura nav norādīta tabulā, lūdzam, tabulu papildināt ar rindu, norādot attiecīgo cigarešu paciņas cenu, īpašu uzmanību pievēršot šajā tabulā iestrādātajām formulām.</t>
  </si>
  <si>
    <t>3. Ja vienai cigarešu cenai atbilst vairāki cigarešu nosaukumi, tad katrs no tiem jāatspoguļo atsevišķā, jaunizveidotā rindā.</t>
  </si>
  <si>
    <t>4. Ja "f"ailē norādītais cigarešu paciņu skaits ir mazāks vai vienāds par "g"ailē norādīto, tad "h "ailē cigarešu paciņu skaits netiek aprēķināts, un šādā gadījumā arī "l" aile ir tukša.</t>
  </si>
  <si>
    <t>7. Ja cigarešu uzskaite tiek veikta pēc uzskaites kodiem (numuriem), tad uzskaitījumu var veikt papildu kolonnā "b".</t>
  </si>
  <si>
    <t>8. Zemāk lūdzam aizpildīt tikai pelēkā krāsā iezīmētās ailes.</t>
  </si>
  <si>
    <t>CIGAREŠU INVENTARIZĀCIJAS SARAKSTA Nr.</t>
  </si>
  <si>
    <t>TABULA Nr.</t>
  </si>
  <si>
    <t>Cigarešu nosaukums</t>
  </si>
  <si>
    <t>Krājumā esošās cigaretes</t>
  </si>
  <si>
    <t>Laika periodā starp nodokļa likmes maiņas un inventarizācijas dienu saņemto cigarešu paciņu skaits (gab.)</t>
  </si>
  <si>
    <t xml:space="preserve">Cigarešu paciņu skaits, kam jāpārrēķina nodokļa likme (gab.) </t>
  </si>
  <si>
    <t>Nodoklis par vienu cigarešu paciņu līdz likmju maiņai (EUR)</t>
  </si>
  <si>
    <t>Nodoklis par vienu cigarešu paciņu pēc likmju maiņas (EUR)</t>
  </si>
  <si>
    <t>Nodokļa starpība par vienu cigarešu paciņu (EUR)</t>
  </si>
  <si>
    <t xml:space="preserve">Nodokļa starpības kopējā summa (EUR) </t>
  </si>
  <si>
    <t>Cigarešu skaits (gab.)</t>
  </si>
  <si>
    <t>cigarešu skaits paciņā 
(gab.)</t>
  </si>
  <si>
    <t>maksimālā mazum-tirdzniecības cena par vienu cigarešu paciņu (EUR)</t>
  </si>
  <si>
    <t>cigarešu paciņu skaits (gab.)</t>
  </si>
  <si>
    <t>l</t>
  </si>
  <si>
    <t>m</t>
  </si>
  <si>
    <t>f-g</t>
  </si>
  <si>
    <t>121,40/1000*
cigarešu 
skaits paciņā</t>
  </si>
  <si>
    <t>128,40/1000*
cigarešu 
skaits paciņā</t>
  </si>
  <si>
    <t>(98,00/1000*1+(e/d)*
(15/100))*d</t>
  </si>
  <si>
    <t>h*k</t>
  </si>
  <si>
    <t>h*d</t>
  </si>
  <si>
    <t xml:space="preserve">Cigaretes
</t>
  </si>
  <si>
    <t>(92,50/1000*1+(e/d)*
(15/100))*d</t>
  </si>
  <si>
    <r>
      <t xml:space="preserve">5. "i" ailē norādītā aprēķina formula </t>
    </r>
    <r>
      <rPr>
        <i/>
        <sz val="12"/>
        <color indexed="10"/>
        <rFont val="Times New Roman"/>
        <family val="1"/>
        <charset val="186"/>
      </rPr>
      <t>121,40/1000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3,85 EUR (ja paciņā ir 20 cigaretes).</t>
    </r>
  </si>
  <si>
    <r>
      <t xml:space="preserve">6. "j" ailē norādītā aprēķina formula </t>
    </r>
    <r>
      <rPr>
        <i/>
        <sz val="12"/>
        <color indexed="10"/>
        <rFont val="Times New Roman"/>
        <family val="1"/>
        <charset val="186"/>
      </rPr>
      <t>128,40/1000</t>
    </r>
    <r>
      <rPr>
        <sz val="12"/>
        <color indexed="10"/>
        <rFont val="Times New Roman"/>
        <family val="1"/>
        <charset val="186"/>
      </rPr>
      <t>*</t>
    </r>
    <r>
      <rPr>
        <i/>
        <sz val="12"/>
        <color indexed="10"/>
        <rFont val="Times New Roman"/>
        <family val="1"/>
        <charset val="186"/>
      </rPr>
      <t xml:space="preserve">cigarešu skaits paciņā </t>
    </r>
    <r>
      <rPr>
        <sz val="12"/>
        <color indexed="10"/>
        <rFont val="Times New Roman"/>
        <family val="1"/>
        <charset val="186"/>
      </rPr>
      <t>attiecas tikai uz to cigarešu kategoriju, uz kuru akcīzes nodokļa markām norādītā MMC ir vienāda vai mazāka 4,00 EUR (ja paciņā ir 20 cigaretes).</t>
    </r>
  </si>
  <si>
    <t>Nodoklis par 1000 gab. pēc likmju maiņas - EUR 115,20</t>
  </si>
  <si>
    <t>Nodoklis par 1000 gab. līdz likmju maiņai  - EUR 104,70</t>
  </si>
  <si>
    <t>115,2/1000*h</t>
  </si>
  <si>
    <t>Nodoklis par 1000 gramiem līdz likmju maiņai  - EUR 80,25</t>
  </si>
  <si>
    <t>Nodoklis par 1000 gramiem pēc likmju maiņas - EUR 85,90</t>
  </si>
  <si>
    <t>85,90/1000*h</t>
  </si>
  <si>
    <t>1. Tabula aizpildās automātiski, izmantojot datus no iepriekš aizpildītajiem inventarizācijas sarakstiem (šī dokumenta lapiņas "Cigaretes", "Cigāri un cigarillas", "Smalki sagriezta tabaka", "Smēķējamā tabaka","Tabakas lapas" un "Karsējamā tabaka").</t>
  </si>
  <si>
    <t>*cigaretēm, cigāriem un cigarillām - gabalos; smalki sagrieztai tabakai cigarešu uztīšanai; citai smēķējamai tabakai, tabakas lapām un karsējamai tabakai - gramos.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</si>
</sst>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i/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color indexed="10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2"/>
      <color indexed="1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69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5" fillId="0" borderId="0" xfId="1" applyFont="1" applyAlignment="1"/>
    <xf numFmtId="0" fontId="2" fillId="0" borderId="0" xfId="1" applyFont="1"/>
    <xf numFmtId="0" fontId="3" fillId="0" borderId="0" xfId="1" applyFont="1" applyBorder="1" applyAlignment="1"/>
    <xf numFmtId="2" fontId="3" fillId="0" borderId="0" xfId="1" applyNumberFormat="1" applyFont="1" applyAlignment="1">
      <alignment horizontal="center"/>
    </xf>
    <xf numFmtId="2" fontId="2" fillId="0" borderId="0" xfId="1" applyNumberFormat="1" applyFont="1" applyBorder="1" applyAlignment="1"/>
    <xf numFmtId="2" fontId="2" fillId="0" borderId="1" xfId="1" applyNumberFormat="1" applyFont="1" applyBorder="1" applyAlignment="1"/>
    <xf numFmtId="0" fontId="5" fillId="0" borderId="0" xfId="1" applyFont="1" applyFill="1" applyAlignment="1">
      <alignment horizontal="right"/>
    </xf>
    <xf numFmtId="0" fontId="3" fillId="0" borderId="0" xfId="1" applyFont="1" applyFill="1" applyBorder="1"/>
    <xf numFmtId="0" fontId="2" fillId="0" borderId="0" xfId="1" applyFont="1" applyFill="1"/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11" fillId="0" borderId="0" xfId="1" applyFont="1" applyFill="1"/>
    <xf numFmtId="0" fontId="2" fillId="0" borderId="0" xfId="1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center"/>
    </xf>
    <xf numFmtId="0" fontId="2" fillId="0" borderId="0" xfId="1" applyNumberFormat="1" applyFont="1" applyBorder="1" applyAlignment="1"/>
    <xf numFmtId="0" fontId="2" fillId="2" borderId="0" xfId="1" applyNumberFormat="1" applyFont="1" applyFill="1" applyBorder="1" applyAlignment="1">
      <alignment horizontal="left" vertical="center" wrapText="1"/>
    </xf>
    <xf numFmtId="0" fontId="5" fillId="0" borderId="0" xfId="1" applyFont="1" applyProtection="1">
      <protection locked="0"/>
    </xf>
    <xf numFmtId="0" fontId="0" fillId="0" borderId="0" xfId="0" applyAlignment="1">
      <alignment horizontal="center"/>
    </xf>
    <xf numFmtId="2" fontId="2" fillId="0" borderId="0" xfId="1" applyNumberFormat="1" applyFont="1" applyBorder="1"/>
    <xf numFmtId="0" fontId="2" fillId="0" borderId="0" xfId="1" applyFont="1" applyBorder="1"/>
    <xf numFmtId="0" fontId="2" fillId="0" borderId="0" xfId="1" applyNumberFormat="1" applyFont="1" applyBorder="1" applyAlignment="1">
      <alignment horizontal="right"/>
    </xf>
    <xf numFmtId="2" fontId="7" fillId="0" borderId="0" xfId="1" applyNumberFormat="1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0" xfId="1" applyFont="1"/>
    <xf numFmtId="0" fontId="15" fillId="0" borderId="0" xfId="0" applyFont="1"/>
    <xf numFmtId="3" fontId="2" fillId="0" borderId="0" xfId="1" applyNumberFormat="1" applyFont="1"/>
    <xf numFmtId="4" fontId="2" fillId="0" borderId="0" xfId="1" applyNumberFormat="1" applyFont="1"/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2" fontId="7" fillId="0" borderId="7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2" fontId="10" fillId="0" borderId="7" xfId="1" applyNumberFormat="1" applyFont="1" applyBorder="1" applyAlignment="1">
      <alignment horizontal="center" vertical="center"/>
    </xf>
    <xf numFmtId="2" fontId="10" fillId="0" borderId="7" xfId="1" applyNumberFormat="1" applyFont="1" applyBorder="1" applyAlignment="1">
      <alignment horizontal="center" vertical="center" wrapText="1"/>
    </xf>
    <xf numFmtId="2" fontId="7" fillId="0" borderId="9" xfId="1" applyNumberFormat="1" applyFont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4" fontId="2" fillId="0" borderId="11" xfId="1" applyNumberFormat="1" applyFont="1" applyBorder="1" applyAlignment="1">
      <alignment horizontal="right"/>
    </xf>
    <xf numFmtId="0" fontId="8" fillId="0" borderId="0" xfId="1" applyFont="1" applyAlignment="1">
      <alignment wrapText="1"/>
    </xf>
    <xf numFmtId="4" fontId="2" fillId="0" borderId="12" xfId="1" applyNumberFormat="1" applyFont="1" applyBorder="1" applyAlignment="1">
      <alignment horizontal="right"/>
    </xf>
    <xf numFmtId="3" fontId="4" fillId="0" borderId="7" xfId="1" applyNumberFormat="1" applyFont="1" applyBorder="1" applyAlignment="1">
      <alignment horizontal="right"/>
    </xf>
    <xf numFmtId="3" fontId="2" fillId="3" borderId="13" xfId="1" applyNumberFormat="1" applyFont="1" applyFill="1" applyBorder="1" applyAlignment="1">
      <alignment horizontal="right"/>
    </xf>
    <xf numFmtId="0" fontId="14" fillId="0" borderId="0" xfId="1" applyFont="1" applyAlignment="1">
      <alignment wrapText="1"/>
    </xf>
    <xf numFmtId="0" fontId="2" fillId="0" borderId="2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  <xf numFmtId="2" fontId="7" fillId="0" borderId="7" xfId="1" applyNumberFormat="1" applyFont="1" applyFill="1" applyBorder="1" applyAlignment="1">
      <alignment horizontal="center" vertical="center" wrapText="1"/>
    </xf>
    <xf numFmtId="2" fontId="10" fillId="0" borderId="7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/>
    <xf numFmtId="2" fontId="10" fillId="0" borderId="9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right"/>
    </xf>
    <xf numFmtId="2" fontId="7" fillId="0" borderId="16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4" fontId="4" fillId="0" borderId="10" xfId="1" applyNumberFormat="1" applyFont="1" applyBorder="1" applyAlignment="1">
      <alignment horizontal="right"/>
    </xf>
    <xf numFmtId="4" fontId="4" fillId="0" borderId="7" xfId="1" applyNumberFormat="1" applyFont="1" applyBorder="1" applyAlignment="1">
      <alignment horizontal="right"/>
    </xf>
    <xf numFmtId="0" fontId="5" fillId="0" borderId="0" xfId="1" applyNumberFormat="1" applyFont="1" applyAlignment="1"/>
    <xf numFmtId="2" fontId="10" fillId="0" borderId="8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2" fontId="10" fillId="0" borderId="18" xfId="1" applyNumberFormat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/>
    </xf>
    <xf numFmtId="3" fontId="4" fillId="0" borderId="18" xfId="1" applyNumberFormat="1" applyFont="1" applyBorder="1" applyAlignment="1">
      <alignment horizontal="right"/>
    </xf>
    <xf numFmtId="4" fontId="2" fillId="0" borderId="19" xfId="1" applyNumberFormat="1" applyFont="1" applyBorder="1" applyAlignment="1">
      <alignment horizontal="right"/>
    </xf>
    <xf numFmtId="0" fontId="0" fillId="0" borderId="0" xfId="0" applyFill="1"/>
    <xf numFmtId="0" fontId="2" fillId="4" borderId="0" xfId="1" applyFont="1" applyFill="1"/>
    <xf numFmtId="0" fontId="1" fillId="4" borderId="0" xfId="1" applyFill="1"/>
    <xf numFmtId="2" fontId="7" fillId="0" borderId="11" xfId="1" applyNumberFormat="1" applyFont="1" applyBorder="1" applyAlignment="1" applyProtection="1">
      <alignment vertical="center"/>
      <protection locked="0"/>
    </xf>
    <xf numFmtId="0" fontId="5" fillId="0" borderId="7" xfId="1" applyFont="1" applyBorder="1" applyAlignment="1">
      <alignment horizontal="center" vertical="top" wrapText="1"/>
    </xf>
    <xf numFmtId="0" fontId="5" fillId="0" borderId="0" xfId="1" applyFont="1" applyAlignment="1"/>
    <xf numFmtId="0" fontId="8" fillId="0" borderId="0" xfId="1" applyFont="1" applyFill="1" applyAlignment="1">
      <alignment wrapText="1"/>
    </xf>
    <xf numFmtId="49" fontId="8" fillId="0" borderId="0" xfId="1" applyNumberFormat="1" applyFont="1" applyFill="1" applyBorder="1" applyAlignment="1">
      <alignment vertical="center" wrapText="1"/>
    </xf>
    <xf numFmtId="49" fontId="8" fillId="0" borderId="0" xfId="1" applyNumberFormat="1" applyFont="1" applyFill="1" applyBorder="1" applyAlignment="1">
      <alignment wrapText="1"/>
    </xf>
    <xf numFmtId="2" fontId="2" fillId="0" borderId="2" xfId="1" applyNumberFormat="1" applyFont="1" applyBorder="1" applyAlignment="1">
      <alignment vertical="top"/>
    </xf>
    <xf numFmtId="0" fontId="3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top"/>
    </xf>
    <xf numFmtId="0" fontId="5" fillId="0" borderId="0" xfId="1" applyFont="1" applyAlignment="1"/>
    <xf numFmtId="0" fontId="2" fillId="0" borderId="2" xfId="1" applyFont="1" applyBorder="1" applyAlignment="1">
      <alignment horizontal="center"/>
    </xf>
    <xf numFmtId="2" fontId="7" fillId="0" borderId="8" xfId="1" applyNumberFormat="1" applyFont="1" applyBorder="1" applyAlignment="1">
      <alignment horizontal="center" vertical="center" wrapText="1"/>
    </xf>
    <xf numFmtId="2" fontId="7" fillId="0" borderId="31" xfId="1" applyNumberFormat="1" applyFont="1" applyBorder="1" applyAlignment="1" applyProtection="1">
      <alignment vertical="center"/>
      <protection locked="0"/>
    </xf>
    <xf numFmtId="3" fontId="2" fillId="0" borderId="11" xfId="1" applyNumberFormat="1" applyFont="1" applyBorder="1" applyAlignment="1">
      <alignment horizontal="right" vertical="center"/>
    </xf>
    <xf numFmtId="3" fontId="2" fillId="0" borderId="31" xfId="1" applyNumberFormat="1" applyFont="1" applyBorder="1" applyAlignment="1">
      <alignment horizontal="right" vertical="center"/>
    </xf>
    <xf numFmtId="0" fontId="9" fillId="0" borderId="29" xfId="1" applyFont="1" applyBorder="1" applyAlignment="1" applyProtection="1">
      <alignment wrapText="1"/>
      <protection locked="0"/>
    </xf>
    <xf numFmtId="2" fontId="17" fillId="0" borderId="29" xfId="1" applyNumberFormat="1" applyFont="1" applyBorder="1" applyAlignment="1" applyProtection="1">
      <alignment vertical="center"/>
      <protection locked="0"/>
    </xf>
    <xf numFmtId="0" fontId="2" fillId="3" borderId="15" xfId="1" applyFont="1" applyFill="1" applyBorder="1" applyAlignment="1">
      <alignment horizontal="right"/>
    </xf>
    <xf numFmtId="0" fontId="2" fillId="3" borderId="14" xfId="1" applyFont="1" applyFill="1" applyBorder="1" applyAlignment="1">
      <alignment horizontal="right"/>
    </xf>
    <xf numFmtId="0" fontId="0" fillId="3" borderId="20" xfId="0" applyFill="1" applyBorder="1"/>
    <xf numFmtId="0" fontId="0" fillId="3" borderId="11" xfId="0" applyFill="1" applyBorder="1"/>
    <xf numFmtId="0" fontId="0" fillId="3" borderId="36" xfId="0" applyFill="1" applyBorder="1"/>
    <xf numFmtId="0" fontId="18" fillId="0" borderId="0" xfId="1" applyFont="1" applyFill="1" applyAlignment="1">
      <alignment horizontal="left" wrapText="1"/>
    </xf>
    <xf numFmtId="0" fontId="2" fillId="3" borderId="34" xfId="1" applyNumberFormat="1" applyFont="1" applyFill="1" applyBorder="1" applyAlignment="1">
      <alignment horizontal="right"/>
    </xf>
    <xf numFmtId="0" fontId="0" fillId="3" borderId="2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36" xfId="0" applyFill="1" applyBorder="1" applyAlignment="1">
      <alignment wrapText="1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center"/>
      <protection locked="0"/>
    </xf>
    <xf numFmtId="0" fontId="16" fillId="0" borderId="0" xfId="0" applyFont="1"/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top"/>
    </xf>
    <xf numFmtId="0" fontId="15" fillId="0" borderId="0" xfId="0" applyFont="1" applyAlignment="1">
      <alignment vertical="center"/>
    </xf>
    <xf numFmtId="0" fontId="5" fillId="0" borderId="7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/>
    </xf>
    <xf numFmtId="0" fontId="5" fillId="0" borderId="0" xfId="1" applyFont="1" applyAlignment="1"/>
    <xf numFmtId="0" fontId="2" fillId="0" borderId="2" xfId="1" applyFont="1" applyBorder="1" applyAlignment="1">
      <alignment horizontal="center" vertical="top"/>
    </xf>
    <xf numFmtId="0" fontId="5" fillId="0" borderId="0" xfId="1" applyFont="1" applyAlignment="1">
      <alignment horizontal="left"/>
    </xf>
    <xf numFmtId="0" fontId="8" fillId="0" borderId="0" xfId="1" applyFont="1" applyAlignment="1"/>
    <xf numFmtId="49" fontId="8" fillId="0" borderId="0" xfId="1" applyNumberFormat="1" applyFont="1" applyBorder="1" applyAlignment="1">
      <alignment vertical="center" wrapText="1"/>
    </xf>
    <xf numFmtId="0" fontId="8" fillId="0" borderId="0" xfId="1" applyNumberFormat="1" applyFont="1" applyAlignment="1">
      <alignment wrapText="1"/>
    </xf>
    <xf numFmtId="49" fontId="5" fillId="0" borderId="0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top"/>
    </xf>
    <xf numFmtId="0" fontId="3" fillId="0" borderId="0" xfId="1" applyFont="1" applyAlignment="1"/>
    <xf numFmtId="2" fontId="3" fillId="0" borderId="0" xfId="1" applyNumberFormat="1" applyFont="1" applyBorder="1" applyAlignment="1"/>
    <xf numFmtId="2" fontId="3" fillId="0" borderId="0" xfId="1" applyNumberFormat="1" applyFont="1" applyAlignment="1"/>
    <xf numFmtId="0" fontId="2" fillId="0" borderId="0" xfId="1" applyFont="1" applyBorder="1" applyAlignment="1"/>
    <xf numFmtId="0" fontId="3" fillId="0" borderId="0" xfId="1" applyFont="1" applyBorder="1"/>
    <xf numFmtId="0" fontId="2" fillId="0" borderId="2" xfId="1" applyFont="1" applyBorder="1" applyAlignment="1"/>
    <xf numFmtId="0" fontId="7" fillId="0" borderId="13" xfId="1" applyFont="1" applyFill="1" applyBorder="1" applyAlignment="1">
      <alignment horizontal="center" vertical="center" wrapText="1"/>
    </xf>
    <xf numFmtId="3" fontId="7" fillId="0" borderId="13" xfId="1" applyNumberFormat="1" applyFont="1" applyBorder="1" applyAlignment="1">
      <alignment horizontal="center" vertical="center" wrapText="1"/>
    </xf>
    <xf numFmtId="2" fontId="7" fillId="0" borderId="41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0" fillId="0" borderId="17" xfId="1" applyFont="1" applyBorder="1" applyAlignment="1">
      <alignment horizontal="center" vertical="center"/>
    </xf>
    <xf numFmtId="2" fontId="10" fillId="0" borderId="21" xfId="1" applyNumberFormat="1" applyFont="1" applyBorder="1" applyAlignment="1">
      <alignment horizontal="center" vertical="center" wrapText="1"/>
    </xf>
    <xf numFmtId="2" fontId="10" fillId="0" borderId="21" xfId="1" applyNumberFormat="1" applyFont="1" applyBorder="1" applyAlignment="1">
      <alignment horizontal="center" vertical="center"/>
    </xf>
    <xf numFmtId="2" fontId="10" fillId="0" borderId="22" xfId="1" applyNumberFormat="1" applyFont="1" applyBorder="1" applyAlignment="1">
      <alignment horizontal="center" vertical="center"/>
    </xf>
    <xf numFmtId="0" fontId="2" fillId="0" borderId="37" xfId="1" applyFont="1" applyBorder="1"/>
    <xf numFmtId="0" fontId="2" fillId="3" borderId="38" xfId="1" applyFont="1" applyFill="1" applyBorder="1"/>
    <xf numFmtId="0" fontId="2" fillId="3" borderId="42" xfId="1" applyFont="1" applyFill="1" applyBorder="1" applyAlignment="1">
      <alignment horizontal="right"/>
    </xf>
    <xf numFmtId="3" fontId="4" fillId="0" borderId="43" xfId="1" applyNumberFormat="1" applyFont="1" applyFill="1" applyBorder="1" applyAlignment="1">
      <alignment horizontal="right"/>
    </xf>
    <xf numFmtId="4" fontId="2" fillId="6" borderId="23" xfId="1" applyNumberFormat="1" applyFont="1" applyFill="1" applyBorder="1" applyAlignment="1">
      <alignment horizontal="right" vertical="center" wrapText="1"/>
    </xf>
    <xf numFmtId="3" fontId="2" fillId="7" borderId="39" xfId="1" applyNumberFormat="1" applyFont="1" applyFill="1" applyBorder="1" applyAlignment="1"/>
    <xf numFmtId="4" fontId="2" fillId="0" borderId="11" xfId="1" applyNumberFormat="1" applyFont="1" applyFill="1" applyBorder="1" applyAlignment="1">
      <alignment horizontal="right"/>
    </xf>
    <xf numFmtId="4" fontId="2" fillId="0" borderId="37" xfId="1" applyNumberFormat="1" applyFont="1" applyBorder="1" applyAlignment="1">
      <alignment horizontal="right"/>
    </xf>
    <xf numFmtId="4" fontId="2" fillId="0" borderId="42" xfId="1" applyNumberFormat="1" applyFont="1" applyBorder="1" applyAlignment="1">
      <alignment horizontal="right"/>
    </xf>
    <xf numFmtId="3" fontId="2" fillId="0" borderId="20" xfId="1" applyNumberFormat="1" applyFont="1" applyBorder="1"/>
    <xf numFmtId="0" fontId="2" fillId="0" borderId="6" xfId="1" applyFont="1" applyBorder="1"/>
    <xf numFmtId="0" fontId="2" fillId="3" borderId="13" xfId="1" applyFont="1" applyFill="1" applyBorder="1"/>
    <xf numFmtId="0" fontId="2" fillId="3" borderId="44" xfId="1" applyFont="1" applyFill="1" applyBorder="1" applyAlignment="1">
      <alignment horizontal="right"/>
    </xf>
    <xf numFmtId="3" fontId="2" fillId="0" borderId="35" xfId="1" applyNumberFormat="1" applyFont="1" applyFill="1" applyBorder="1" applyAlignment="1">
      <alignment horizontal="right"/>
    </xf>
    <xf numFmtId="3" fontId="2" fillId="7" borderId="14" xfId="1" applyNumberFormat="1" applyFont="1" applyFill="1" applyBorder="1" applyAlignment="1"/>
    <xf numFmtId="4" fontId="2" fillId="0" borderId="6" xfId="1" applyNumberFormat="1" applyFont="1" applyBorder="1" applyAlignment="1">
      <alignment horizontal="right"/>
    </xf>
    <xf numFmtId="4" fontId="2" fillId="0" borderId="45" xfId="1" applyNumberFormat="1" applyFont="1" applyBorder="1" applyAlignment="1">
      <alignment horizontal="right"/>
    </xf>
    <xf numFmtId="3" fontId="2" fillId="0" borderId="12" xfId="1" applyNumberFormat="1" applyFont="1" applyBorder="1"/>
    <xf numFmtId="4" fontId="2" fillId="0" borderId="12" xfId="1" applyNumberFormat="1" applyFont="1" applyFill="1" applyBorder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2" fontId="4" fillId="0" borderId="17" xfId="1" applyNumberFormat="1" applyFont="1" applyBorder="1" applyAlignment="1">
      <alignment horizontal="right"/>
    </xf>
    <xf numFmtId="3" fontId="2" fillId="0" borderId="7" xfId="1" applyNumberFormat="1" applyFont="1" applyBorder="1"/>
    <xf numFmtId="2" fontId="2" fillId="0" borderId="0" xfId="1" applyNumberFormat="1" applyFont="1"/>
    <xf numFmtId="2" fontId="2" fillId="0" borderId="1" xfId="1" applyNumberFormat="1" applyFont="1" applyBorder="1"/>
    <xf numFmtId="0" fontId="2" fillId="0" borderId="0" xfId="1" applyFont="1" applyBorder="1" applyAlignment="1">
      <alignment horizontal="left" vertical="top"/>
    </xf>
    <xf numFmtId="0" fontId="0" fillId="0" borderId="0" xfId="0" applyBorder="1"/>
    <xf numFmtId="3" fontId="2" fillId="0" borderId="12" xfId="1" applyNumberFormat="1" applyFont="1" applyBorder="1" applyAlignment="1">
      <alignment horizontal="right" vertical="center"/>
    </xf>
    <xf numFmtId="2" fontId="7" fillId="0" borderId="12" xfId="1" applyNumberFormat="1" applyFont="1" applyBorder="1" applyAlignment="1" applyProtection="1">
      <alignment vertical="center"/>
      <protection locked="0"/>
    </xf>
    <xf numFmtId="3" fontId="2" fillId="0" borderId="20" xfId="1" applyNumberFormat="1" applyFont="1" applyBorder="1" applyAlignment="1">
      <alignment horizontal="right" vertical="center" wrapText="1"/>
    </xf>
    <xf numFmtId="0" fontId="8" fillId="7" borderId="0" xfId="1" applyFont="1" applyFill="1" applyAlignment="1"/>
    <xf numFmtId="0" fontId="8" fillId="7" borderId="0" xfId="1" applyFont="1" applyFill="1" applyAlignment="1">
      <alignment wrapText="1"/>
    </xf>
    <xf numFmtId="0" fontId="3" fillId="7" borderId="0" xfId="1" applyFont="1" applyFill="1" applyAlignment="1">
      <alignment horizontal="right"/>
    </xf>
    <xf numFmtId="0" fontId="3" fillId="7" borderId="0" xfId="1" applyFont="1" applyFill="1" applyAlignment="1"/>
    <xf numFmtId="49" fontId="3" fillId="7" borderId="0" xfId="1" applyNumberFormat="1" applyFont="1" applyFill="1" applyBorder="1" applyAlignment="1"/>
    <xf numFmtId="0" fontId="0" fillId="7" borderId="0" xfId="0" applyFill="1"/>
    <xf numFmtId="0" fontId="5" fillId="7" borderId="0" xfId="1" applyFont="1" applyFill="1" applyAlignment="1">
      <alignment horizontal="left"/>
    </xf>
    <xf numFmtId="2" fontId="10" fillId="7" borderId="10" xfId="1" applyNumberFormat="1" applyFont="1" applyFill="1" applyBorder="1" applyAlignment="1">
      <alignment horizontal="center" vertical="center" wrapText="1"/>
    </xf>
    <xf numFmtId="2" fontId="10" fillId="7" borderId="17" xfId="1" applyNumberFormat="1" applyFont="1" applyFill="1" applyBorder="1" applyAlignment="1">
      <alignment horizontal="center" vertical="center" wrapText="1"/>
    </xf>
    <xf numFmtId="4" fontId="2" fillId="7" borderId="11" xfId="1" applyNumberFormat="1" applyFont="1" applyFill="1" applyBorder="1" applyAlignment="1">
      <alignment horizontal="right"/>
    </xf>
    <xf numFmtId="4" fontId="2" fillId="7" borderId="25" xfId="1" applyNumberFormat="1" applyFont="1" applyFill="1" applyBorder="1" applyAlignment="1">
      <alignment horizontal="right"/>
    </xf>
    <xf numFmtId="4" fontId="2" fillId="7" borderId="23" xfId="1" applyNumberFormat="1" applyFont="1" applyFill="1" applyBorder="1" applyAlignment="1">
      <alignment horizontal="right"/>
    </xf>
    <xf numFmtId="4" fontId="2" fillId="7" borderId="1" xfId="1" applyNumberFormat="1" applyFont="1" applyFill="1" applyBorder="1" applyAlignment="1">
      <alignment horizontal="right"/>
    </xf>
    <xf numFmtId="2" fontId="2" fillId="7" borderId="0" xfId="1" applyNumberFormat="1" applyFont="1" applyFill="1"/>
    <xf numFmtId="2" fontId="2" fillId="7" borderId="1" xfId="1" applyNumberFormat="1" applyFont="1" applyFill="1" applyBorder="1" applyAlignment="1"/>
    <xf numFmtId="4" fontId="7" fillId="0" borderId="20" xfId="1" applyNumberFormat="1" applyFont="1" applyBorder="1" applyAlignment="1">
      <alignment horizontal="right" vertical="top" wrapText="1"/>
    </xf>
    <xf numFmtId="2" fontId="10" fillId="7" borderId="22" xfId="1" applyNumberFormat="1" applyFont="1" applyFill="1" applyBorder="1" applyAlignment="1">
      <alignment horizontal="center" vertical="center" wrapText="1"/>
    </xf>
    <xf numFmtId="3" fontId="4" fillId="0" borderId="35" xfId="1" applyNumberFormat="1" applyFont="1" applyFill="1" applyBorder="1" applyAlignment="1">
      <alignment horizontal="right"/>
    </xf>
    <xf numFmtId="2" fontId="7" fillId="0" borderId="8" xfId="1" applyNumberFormat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right"/>
    </xf>
    <xf numFmtId="0" fontId="7" fillId="0" borderId="49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51" xfId="1" applyFont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49" xfId="1" applyNumberFormat="1" applyFont="1" applyFill="1" applyBorder="1" applyAlignment="1">
      <alignment horizontal="center" vertical="center" wrapText="1"/>
    </xf>
    <xf numFmtId="0" fontId="7" fillId="0" borderId="50" xfId="1" applyFont="1" applyFill="1" applyBorder="1" applyAlignment="1">
      <alignment horizontal="center" vertical="center" wrapText="1"/>
    </xf>
    <xf numFmtId="3" fontId="7" fillId="0" borderId="50" xfId="1" applyNumberFormat="1" applyFont="1" applyBorder="1" applyAlignment="1">
      <alignment horizontal="center" vertical="center" wrapText="1"/>
    </xf>
    <xf numFmtId="3" fontId="7" fillId="0" borderId="51" xfId="1" applyNumberFormat="1" applyFont="1" applyBorder="1" applyAlignment="1">
      <alignment horizontal="center" vertical="center" wrapText="1"/>
    </xf>
    <xf numFmtId="2" fontId="7" fillId="0" borderId="46" xfId="1" applyNumberFormat="1" applyFont="1" applyBorder="1" applyAlignment="1">
      <alignment horizontal="center" vertical="center" wrapText="1"/>
    </xf>
    <xf numFmtId="2" fontId="4" fillId="0" borderId="10" xfId="1" applyNumberFormat="1" applyFont="1" applyBorder="1" applyAlignment="1">
      <alignment horizontal="center"/>
    </xf>
    <xf numFmtId="3" fontId="4" fillId="0" borderId="21" xfId="1" applyNumberFormat="1" applyFont="1" applyBorder="1" applyAlignment="1">
      <alignment horizontal="center"/>
    </xf>
    <xf numFmtId="1" fontId="4" fillId="0" borderId="22" xfId="1" applyNumberFormat="1" applyFont="1" applyBorder="1" applyAlignment="1">
      <alignment horizontal="center"/>
    </xf>
    <xf numFmtId="2" fontId="4" fillId="0" borderId="7" xfId="1" applyNumberFormat="1" applyFon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2" fontId="4" fillId="7" borderId="7" xfId="1" applyNumberFormat="1" applyFont="1" applyFill="1" applyBorder="1" applyAlignment="1">
      <alignment horizontal="center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8" xfId="1" applyNumberFormat="1" applyFont="1" applyBorder="1" applyAlignment="1">
      <alignment horizontal="center" vertical="center" wrapText="1"/>
    </xf>
    <xf numFmtId="0" fontId="7" fillId="0" borderId="21" xfId="1" applyNumberFormat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3" fontId="2" fillId="3" borderId="37" xfId="1" applyNumberFormat="1" applyFont="1" applyFill="1" applyBorder="1" applyAlignment="1">
      <alignment horizontal="right"/>
    </xf>
    <xf numFmtId="3" fontId="2" fillId="3" borderId="42" xfId="1" applyNumberFormat="1" applyFont="1" applyFill="1" applyBorder="1" applyAlignment="1">
      <alignment horizontal="right"/>
    </xf>
    <xf numFmtId="3" fontId="2" fillId="3" borderId="6" xfId="1" applyNumberFormat="1" applyFont="1" applyFill="1" applyBorder="1" applyAlignment="1">
      <alignment horizontal="right"/>
    </xf>
    <xf numFmtId="3" fontId="2" fillId="3" borderId="44" xfId="1" applyNumberFormat="1" applyFont="1" applyFill="1" applyBorder="1" applyAlignment="1">
      <alignment horizontal="right"/>
    </xf>
    <xf numFmtId="3" fontId="2" fillId="3" borderId="48" xfId="1" applyNumberFormat="1" applyFont="1" applyFill="1" applyBorder="1" applyAlignment="1">
      <alignment horizontal="right"/>
    </xf>
    <xf numFmtId="3" fontId="2" fillId="3" borderId="58" xfId="1" applyNumberFormat="1" applyFont="1" applyFill="1" applyBorder="1" applyAlignment="1">
      <alignment horizontal="right"/>
    </xf>
    <xf numFmtId="3" fontId="2" fillId="3" borderId="59" xfId="1" applyNumberFormat="1" applyFont="1" applyFill="1" applyBorder="1" applyAlignment="1">
      <alignment horizontal="right"/>
    </xf>
    <xf numFmtId="3" fontId="2" fillId="3" borderId="40" xfId="1" applyNumberFormat="1" applyFont="1" applyFill="1" applyBorder="1" applyAlignment="1">
      <alignment horizontal="right"/>
    </xf>
    <xf numFmtId="3" fontId="2" fillId="3" borderId="56" xfId="1" applyNumberFormat="1" applyFont="1" applyFill="1" applyBorder="1" applyAlignment="1">
      <alignment horizontal="right"/>
    </xf>
    <xf numFmtId="0" fontId="4" fillId="0" borderId="22" xfId="1" applyNumberFormat="1" applyFont="1" applyBorder="1" applyAlignment="1">
      <alignment horizontal="center"/>
    </xf>
    <xf numFmtId="3" fontId="2" fillId="3" borderId="1" xfId="1" applyNumberFormat="1" applyFont="1" applyFill="1" applyBorder="1" applyAlignment="1">
      <alignment horizontal="right"/>
    </xf>
    <xf numFmtId="3" fontId="2" fillId="3" borderId="23" xfId="1" applyNumberFormat="1" applyFont="1" applyFill="1" applyBorder="1" applyAlignment="1">
      <alignment horizontal="right"/>
    </xf>
    <xf numFmtId="3" fontId="2" fillId="3" borderId="5" xfId="1" applyNumberFormat="1" applyFont="1" applyFill="1" applyBorder="1" applyAlignment="1">
      <alignment horizontal="right"/>
    </xf>
    <xf numFmtId="3" fontId="2" fillId="3" borderId="45" xfId="1" applyNumberFormat="1" applyFont="1" applyFill="1" applyBorder="1" applyAlignment="1">
      <alignment horizontal="right"/>
    </xf>
    <xf numFmtId="3" fontId="2" fillId="3" borderId="61" xfId="1" applyNumberFormat="1" applyFont="1" applyFill="1" applyBorder="1" applyAlignment="1">
      <alignment horizontal="right"/>
    </xf>
    <xf numFmtId="3" fontId="2" fillId="3" borderId="62" xfId="1" applyNumberFormat="1" applyFont="1" applyFill="1" applyBorder="1" applyAlignment="1">
      <alignment horizontal="right"/>
    </xf>
    <xf numFmtId="3" fontId="4" fillId="0" borderId="21" xfId="1" applyNumberFormat="1" applyFont="1" applyBorder="1" applyAlignment="1">
      <alignment horizontal="right"/>
    </xf>
    <xf numFmtId="0" fontId="7" fillId="0" borderId="63" xfId="1" applyFont="1" applyBorder="1" applyAlignment="1">
      <alignment horizontal="center" vertical="center" wrapText="1"/>
    </xf>
    <xf numFmtId="0" fontId="7" fillId="0" borderId="64" xfId="1" applyFont="1" applyFill="1" applyBorder="1" applyAlignment="1">
      <alignment horizontal="center" vertical="center" wrapText="1"/>
    </xf>
    <xf numFmtId="2" fontId="7" fillId="0" borderId="64" xfId="1" applyNumberFormat="1" applyFont="1" applyBorder="1" applyAlignment="1">
      <alignment horizontal="center" vertical="center" wrapText="1"/>
    </xf>
    <xf numFmtId="0" fontId="2" fillId="3" borderId="15" xfId="1" applyNumberFormat="1" applyFont="1" applyFill="1" applyBorder="1" applyAlignment="1">
      <alignment horizontal="right"/>
    </xf>
    <xf numFmtId="0" fontId="2" fillId="3" borderId="20" xfId="1" applyNumberFormat="1" applyFont="1" applyFill="1" applyBorder="1" applyAlignment="1">
      <alignment horizontal="right"/>
    </xf>
    <xf numFmtId="0" fontId="2" fillId="3" borderId="12" xfId="1" applyNumberFormat="1" applyFont="1" applyFill="1" applyBorder="1" applyAlignment="1">
      <alignment horizontal="right"/>
    </xf>
    <xf numFmtId="0" fontId="2" fillId="3" borderId="29" xfId="1" applyNumberFormat="1" applyFont="1" applyFill="1" applyBorder="1" applyAlignment="1">
      <alignment horizontal="right"/>
    </xf>
    <xf numFmtId="0" fontId="4" fillId="0" borderId="17" xfId="1" applyNumberFormat="1" applyFont="1" applyBorder="1" applyAlignment="1">
      <alignment horizontal="center"/>
    </xf>
    <xf numFmtId="0" fontId="2" fillId="3" borderId="37" xfId="1" applyNumberFormat="1" applyFont="1" applyFill="1" applyBorder="1" applyAlignment="1">
      <alignment horizontal="right"/>
    </xf>
    <xf numFmtId="0" fontId="2" fillId="3" borderId="42" xfId="1" applyNumberFormat="1" applyFont="1" applyFill="1" applyBorder="1" applyAlignment="1">
      <alignment horizontal="right"/>
    </xf>
    <xf numFmtId="0" fontId="2" fillId="3" borderId="5" xfId="1" applyNumberFormat="1" applyFont="1" applyFill="1" applyBorder="1" applyAlignment="1">
      <alignment horizontal="right"/>
    </xf>
    <xf numFmtId="0" fontId="2" fillId="3" borderId="45" xfId="1" applyNumberFormat="1" applyFont="1" applyFill="1" applyBorder="1" applyAlignment="1">
      <alignment horizontal="right"/>
    </xf>
    <xf numFmtId="0" fontId="2" fillId="3" borderId="54" xfId="1" applyNumberFormat="1" applyFont="1" applyFill="1" applyBorder="1" applyAlignment="1">
      <alignment horizontal="right"/>
    </xf>
    <xf numFmtId="0" fontId="2" fillId="3" borderId="33" xfId="1" applyNumberFormat="1" applyFon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0" fillId="3" borderId="23" xfId="0" applyFill="1" applyBorder="1" applyAlignment="1">
      <alignment wrapText="1"/>
    </xf>
    <xf numFmtId="0" fontId="2" fillId="0" borderId="37" xfId="1" applyFont="1" applyFill="1" applyBorder="1" applyAlignment="1">
      <alignment horizontal="center"/>
    </xf>
    <xf numFmtId="0" fontId="2" fillId="0" borderId="49" xfId="1" applyFont="1" applyFill="1" applyBorder="1" applyAlignment="1">
      <alignment horizontal="center"/>
    </xf>
    <xf numFmtId="0" fontId="2" fillId="3" borderId="51" xfId="1" applyFont="1" applyFill="1" applyBorder="1" applyAlignment="1">
      <alignment horizontal="right"/>
    </xf>
    <xf numFmtId="3" fontId="2" fillId="0" borderId="20" xfId="1" applyNumberFormat="1" applyFont="1" applyBorder="1" applyAlignment="1">
      <alignment horizontal="right"/>
    </xf>
    <xf numFmtId="3" fontId="2" fillId="0" borderId="29" xfId="1" applyNumberFormat="1" applyFont="1" applyBorder="1" applyAlignment="1">
      <alignment horizontal="right"/>
    </xf>
    <xf numFmtId="3" fontId="2" fillId="0" borderId="48" xfId="1" applyNumberFormat="1" applyFont="1" applyBorder="1" applyAlignment="1">
      <alignment horizontal="right"/>
    </xf>
    <xf numFmtId="3" fontId="2" fillId="0" borderId="19" xfId="1" applyNumberFormat="1" applyFont="1" applyBorder="1" applyAlignment="1">
      <alignment horizontal="right"/>
    </xf>
    <xf numFmtId="4" fontId="4" fillId="0" borderId="18" xfId="1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3" fontId="4" fillId="0" borderId="10" xfId="1" applyNumberFormat="1" applyFont="1" applyBorder="1" applyAlignment="1">
      <alignment horizontal="right"/>
    </xf>
    <xf numFmtId="0" fontId="4" fillId="0" borderId="7" xfId="1" applyNumberFormat="1" applyFont="1" applyBorder="1" applyAlignment="1">
      <alignment horizontal="right"/>
    </xf>
    <xf numFmtId="4" fontId="2" fillId="0" borderId="66" xfId="1" applyNumberFormat="1" applyFont="1" applyFill="1" applyBorder="1" applyAlignment="1">
      <alignment horizontal="right"/>
    </xf>
    <xf numFmtId="4" fontId="2" fillId="7" borderId="12" xfId="1" applyNumberFormat="1" applyFont="1" applyFill="1" applyBorder="1" applyAlignment="1">
      <alignment horizontal="right"/>
    </xf>
    <xf numFmtId="4" fontId="2" fillId="7" borderId="66" xfId="1" applyNumberFormat="1" applyFont="1" applyFill="1" applyBorder="1" applyAlignment="1">
      <alignment horizontal="right"/>
    </xf>
    <xf numFmtId="4" fontId="2" fillId="7" borderId="67" xfId="1" applyNumberFormat="1" applyFont="1" applyFill="1" applyBorder="1" applyAlignment="1">
      <alignment horizontal="right"/>
    </xf>
    <xf numFmtId="0" fontId="8" fillId="0" borderId="0" xfId="1" applyFont="1" applyFill="1" applyAlignment="1">
      <alignment horizontal="left" wrapText="1"/>
    </xf>
    <xf numFmtId="0" fontId="8" fillId="0" borderId="0" xfId="1" applyFont="1" applyAlignment="1">
      <alignment horizontal="left" wrapText="1"/>
    </xf>
    <xf numFmtId="49" fontId="5" fillId="0" borderId="1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top"/>
    </xf>
    <xf numFmtId="2" fontId="7" fillId="0" borderId="39" xfId="1" applyNumberFormat="1" applyFont="1" applyBorder="1" applyAlignment="1">
      <alignment horizontal="center" vertical="center" wrapText="1"/>
    </xf>
    <xf numFmtId="2" fontId="7" fillId="0" borderId="14" xfId="1" applyNumberFormat="1" applyFont="1" applyBorder="1" applyAlignment="1">
      <alignment horizontal="center" vertical="center" wrapText="1"/>
    </xf>
    <xf numFmtId="2" fontId="7" fillId="0" borderId="20" xfId="1" applyNumberFormat="1" applyFont="1" applyBorder="1" applyAlignment="1">
      <alignment horizontal="center" vertical="center" wrapText="1"/>
    </xf>
    <xf numFmtId="2" fontId="7" fillId="0" borderId="1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7" fillId="0" borderId="3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3" fontId="7" fillId="0" borderId="37" xfId="1" applyNumberFormat="1" applyFont="1" applyBorder="1" applyAlignment="1">
      <alignment horizontal="center" vertical="center"/>
    </xf>
    <xf numFmtId="3" fontId="7" fillId="0" borderId="38" xfId="1" applyNumberFormat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2" fontId="7" fillId="0" borderId="37" xfId="1" applyNumberFormat="1" applyFont="1" applyBorder="1" applyAlignment="1">
      <alignment horizontal="center" vertical="center" wrapText="1"/>
    </xf>
    <xf numFmtId="2" fontId="7" fillId="0" borderId="42" xfId="1" applyNumberFormat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2" fontId="7" fillId="0" borderId="44" xfId="1" applyNumberFormat="1" applyFont="1" applyBorder="1" applyAlignment="1">
      <alignment horizontal="center" vertical="center" wrapText="1"/>
    </xf>
    <xf numFmtId="2" fontId="7" fillId="7" borderId="43" xfId="1" applyNumberFormat="1" applyFont="1" applyFill="1" applyBorder="1" applyAlignment="1">
      <alignment horizontal="center" vertical="center" wrapText="1"/>
    </xf>
    <xf numFmtId="2" fontId="7" fillId="7" borderId="42" xfId="1" applyNumberFormat="1" applyFont="1" applyFill="1" applyBorder="1" applyAlignment="1">
      <alignment horizontal="center" vertical="center" wrapText="1"/>
    </xf>
    <xf numFmtId="2" fontId="7" fillId="7" borderId="35" xfId="1" applyNumberFormat="1" applyFont="1" applyFill="1" applyBorder="1" applyAlignment="1">
      <alignment horizontal="center" vertical="center" wrapText="1"/>
    </xf>
    <xf numFmtId="2" fontId="7" fillId="7" borderId="44" xfId="1" applyNumberFormat="1" applyFont="1" applyFill="1" applyBorder="1" applyAlignment="1">
      <alignment horizontal="center" vertical="center" wrapText="1"/>
    </xf>
    <xf numFmtId="2" fontId="7" fillId="0" borderId="43" xfId="1" applyNumberFormat="1" applyFont="1" applyBorder="1" applyAlignment="1">
      <alignment horizontal="center" vertical="center" wrapText="1"/>
    </xf>
    <xf numFmtId="2" fontId="7" fillId="0" borderId="35" xfId="1" applyNumberFormat="1" applyFont="1" applyBorder="1" applyAlignment="1">
      <alignment horizontal="center" vertical="center" wrapText="1"/>
    </xf>
    <xf numFmtId="2" fontId="7" fillId="0" borderId="49" xfId="1" applyNumberFormat="1" applyFont="1" applyBorder="1" applyAlignment="1">
      <alignment horizontal="center" vertical="center" wrapText="1"/>
    </xf>
    <xf numFmtId="2" fontId="7" fillId="0" borderId="51" xfId="1" applyNumberFormat="1" applyFont="1" applyBorder="1" applyAlignment="1">
      <alignment horizontal="center" vertical="center" wrapText="1"/>
    </xf>
    <xf numFmtId="2" fontId="7" fillId="7" borderId="65" xfId="1" applyNumberFormat="1" applyFont="1" applyFill="1" applyBorder="1" applyAlignment="1">
      <alignment horizontal="center" vertical="center" wrapText="1"/>
    </xf>
    <xf numFmtId="2" fontId="7" fillId="7" borderId="51" xfId="1" applyNumberFormat="1" applyFont="1" applyFill="1" applyBorder="1" applyAlignment="1">
      <alignment horizontal="center" vertical="center" wrapText="1"/>
    </xf>
    <xf numFmtId="0" fontId="10" fillId="0" borderId="21" xfId="1" applyFont="1" applyBorder="1" applyAlignment="1">
      <alignment horizontal="right" vertical="center"/>
    </xf>
    <xf numFmtId="0" fontId="10" fillId="0" borderId="4" xfId="1" applyFont="1" applyBorder="1" applyAlignment="1">
      <alignment horizontal="right" vertical="center"/>
    </xf>
    <xf numFmtId="0" fontId="5" fillId="0" borderId="0" xfId="1" applyFont="1" applyAlignment="1"/>
    <xf numFmtId="2" fontId="2" fillId="7" borderId="2" xfId="1" applyNumberFormat="1" applyFont="1" applyFill="1" applyBorder="1" applyAlignment="1">
      <alignment horizontal="center" vertical="top"/>
    </xf>
    <xf numFmtId="0" fontId="8" fillId="0" borderId="0" xfId="1" applyFont="1" applyFill="1" applyAlignment="1">
      <alignment horizontal="left"/>
    </xf>
    <xf numFmtId="2" fontId="7" fillId="0" borderId="30" xfId="1" applyNumberFormat="1" applyFont="1" applyBorder="1" applyAlignment="1">
      <alignment horizontal="center" vertical="center" wrapText="1"/>
    </xf>
    <xf numFmtId="2" fontId="7" fillId="0" borderId="29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0" fontId="3" fillId="0" borderId="0" xfId="1" applyFont="1" applyAlignment="1">
      <alignment horizontal="center"/>
    </xf>
    <xf numFmtId="2" fontId="7" fillId="0" borderId="56" xfId="1" applyNumberFormat="1" applyFont="1" applyBorder="1" applyAlignment="1">
      <alignment horizontal="center" vertical="center" wrapText="1"/>
    </xf>
    <xf numFmtId="2" fontId="7" fillId="0" borderId="52" xfId="1" applyNumberFormat="1" applyFont="1" applyBorder="1" applyAlignment="1">
      <alignment horizontal="center" vertical="center" wrapText="1"/>
    </xf>
    <xf numFmtId="2" fontId="7" fillId="0" borderId="53" xfId="1" applyNumberFormat="1" applyFont="1" applyBorder="1" applyAlignment="1">
      <alignment horizontal="center" vertical="center" wrapText="1"/>
    </xf>
    <xf numFmtId="0" fontId="18" fillId="0" borderId="0" xfId="1" applyFont="1" applyFill="1" applyAlignment="1">
      <alignment horizontal="left" wrapText="1"/>
    </xf>
    <xf numFmtId="0" fontId="4" fillId="0" borderId="21" xfId="1" applyFont="1" applyBorder="1" applyAlignment="1">
      <alignment horizontal="right"/>
    </xf>
    <xf numFmtId="0" fontId="13" fillId="0" borderId="4" xfId="1" applyFont="1" applyBorder="1" applyAlignment="1">
      <alignment horizontal="right"/>
    </xf>
    <xf numFmtId="0" fontId="13" fillId="0" borderId="60" xfId="1" applyFont="1" applyBorder="1" applyAlignment="1">
      <alignment horizontal="right"/>
    </xf>
    <xf numFmtId="0" fontId="10" fillId="0" borderId="54" xfId="1" applyFont="1" applyBorder="1" applyAlignment="1">
      <alignment horizontal="right" vertical="center"/>
    </xf>
    <xf numFmtId="0" fontId="1" fillId="0" borderId="55" xfId="1" applyBorder="1" applyAlignment="1"/>
    <xf numFmtId="0" fontId="1" fillId="0" borderId="32" xfId="1" applyBorder="1" applyAlignment="1"/>
    <xf numFmtId="0" fontId="1" fillId="0" borderId="22" xfId="1" applyBorder="1" applyAlignment="1"/>
    <xf numFmtId="0" fontId="5" fillId="0" borderId="0" xfId="1" applyNumberFormat="1" applyFont="1" applyAlignment="1">
      <alignment horizontal="left"/>
    </xf>
    <xf numFmtId="0" fontId="1" fillId="0" borderId="0" xfId="1" applyAlignment="1"/>
    <xf numFmtId="2" fontId="7" fillId="0" borderId="9" xfId="1" applyNumberFormat="1" applyFont="1" applyBorder="1" applyAlignment="1">
      <alignment horizontal="center" vertical="center" wrapText="1"/>
    </xf>
    <xf numFmtId="2" fontId="7" fillId="0" borderId="8" xfId="1" applyNumberFormat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 wrapText="1"/>
    </xf>
    <xf numFmtId="0" fontId="7" fillId="0" borderId="56" xfId="1" applyFont="1" applyFill="1" applyBorder="1" applyAlignment="1">
      <alignment horizontal="center" vertical="center" wrapText="1"/>
    </xf>
    <xf numFmtId="0" fontId="7" fillId="0" borderId="57" xfId="1" applyNumberFormat="1" applyFont="1" applyBorder="1" applyAlignment="1">
      <alignment horizontal="center" vertical="center" wrapText="1"/>
    </xf>
    <xf numFmtId="0" fontId="7" fillId="0" borderId="28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right"/>
    </xf>
    <xf numFmtId="0" fontId="4" fillId="0" borderId="60" xfId="1" applyFont="1" applyBorder="1" applyAlignment="1">
      <alignment horizontal="right"/>
    </xf>
    <xf numFmtId="0" fontId="2" fillId="0" borderId="55" xfId="1" applyFont="1" applyBorder="1" applyAlignment="1"/>
    <xf numFmtId="0" fontId="2" fillId="0" borderId="32" xfId="1" applyFont="1" applyBorder="1" applyAlignment="1"/>
    <xf numFmtId="0" fontId="2" fillId="0" borderId="22" xfId="1" applyFont="1" applyBorder="1" applyAlignment="1"/>
    <xf numFmtId="0" fontId="2" fillId="0" borderId="0" xfId="1" applyFont="1" applyAlignment="1"/>
    <xf numFmtId="49" fontId="8" fillId="0" borderId="0" xfId="1" applyNumberFormat="1" applyFont="1" applyFill="1" applyBorder="1" applyAlignment="1">
      <alignment horizontal="left" wrapText="1"/>
    </xf>
    <xf numFmtId="0" fontId="5" fillId="0" borderId="0" xfId="1" applyFont="1" applyAlignment="1">
      <alignment horizontal="left"/>
    </xf>
    <xf numFmtId="0" fontId="13" fillId="0" borderId="33" xfId="1" applyFont="1" applyBorder="1" applyAlignment="1">
      <alignment horizontal="right"/>
    </xf>
    <xf numFmtId="49" fontId="8" fillId="0" borderId="0" xfId="1" applyNumberFormat="1" applyFont="1" applyFill="1" applyBorder="1" applyAlignment="1">
      <alignment horizontal="left" vertical="center" wrapText="1"/>
    </xf>
    <xf numFmtId="0" fontId="1" fillId="0" borderId="4" xfId="1" applyBorder="1" applyAlignment="1"/>
    <xf numFmtId="0" fontId="14" fillId="0" borderId="0" xfId="1" applyFont="1" applyAlignment="1">
      <alignment horizontal="left" wrapText="1"/>
    </xf>
    <xf numFmtId="0" fontId="13" fillId="0" borderId="22" xfId="1" applyFont="1" applyBorder="1" applyAlignment="1">
      <alignment horizontal="right"/>
    </xf>
    <xf numFmtId="0" fontId="5" fillId="0" borderId="0" xfId="1" applyFont="1" applyAlignment="1" applyProtection="1">
      <alignment horizontal="center"/>
      <protection locked="0"/>
    </xf>
    <xf numFmtId="0" fontId="6" fillId="0" borderId="23" xfId="1" applyFont="1" applyBorder="1" applyAlignment="1" applyProtection="1">
      <protection locked="0"/>
    </xf>
    <xf numFmtId="0" fontId="9" fillId="0" borderId="16" xfId="1" applyFont="1" applyBorder="1" applyAlignment="1" applyProtection="1">
      <alignment horizontal="left" wrapText="1"/>
      <protection locked="0"/>
    </xf>
    <xf numFmtId="0" fontId="9" fillId="0" borderId="0" xfId="1" applyFont="1" applyBorder="1" applyAlignment="1" applyProtection="1">
      <alignment horizontal="left" wrapText="1"/>
      <protection locked="0"/>
    </xf>
    <xf numFmtId="0" fontId="9" fillId="0" borderId="13" xfId="1" applyFont="1" applyBorder="1" applyAlignment="1" applyProtection="1">
      <alignment horizontal="left" vertical="top" wrapText="1"/>
      <protection locked="0"/>
    </xf>
    <xf numFmtId="0" fontId="9" fillId="0" borderId="14" xfId="1" applyFont="1" applyBorder="1" applyAlignment="1" applyProtection="1">
      <alignment horizontal="left" vertical="top" wrapText="1"/>
      <protection locked="0"/>
    </xf>
    <xf numFmtId="0" fontId="9" fillId="0" borderId="47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9" fillId="0" borderId="27" xfId="1" applyFont="1" applyBorder="1" applyAlignment="1" applyProtection="1">
      <alignment horizontal="center" vertical="center" wrapText="1"/>
      <protection locked="0"/>
    </xf>
    <xf numFmtId="0" fontId="9" fillId="0" borderId="28" xfId="1" applyFont="1" applyBorder="1" applyAlignment="1" applyProtection="1">
      <alignment horizontal="center" vertical="center" wrapText="1"/>
      <protection locked="0"/>
    </xf>
    <xf numFmtId="0" fontId="17" fillId="0" borderId="14" xfId="1" applyFont="1" applyBorder="1" applyAlignment="1" applyProtection="1">
      <alignment horizontal="left" vertical="center" wrapText="1"/>
      <protection locked="0"/>
    </xf>
    <xf numFmtId="0" fontId="17" fillId="0" borderId="23" xfId="1" applyFont="1" applyBorder="1" applyAlignment="1" applyProtection="1">
      <alignment horizontal="left" vertical="center" wrapText="1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7" fillId="0" borderId="21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/>
    </xf>
    <xf numFmtId="0" fontId="2" fillId="0" borderId="0" xfId="1" applyFont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9" fillId="0" borderId="24" xfId="1" applyFont="1" applyBorder="1" applyAlignment="1" applyProtection="1">
      <alignment horizontal="left" vertical="top" wrapText="1"/>
      <protection locked="0"/>
    </xf>
    <xf numFmtId="0" fontId="9" fillId="0" borderId="25" xfId="1" applyFont="1" applyBorder="1" applyAlignment="1" applyProtection="1">
      <alignment horizontal="left" vertical="top" wrapText="1"/>
      <protection locked="0"/>
    </xf>
    <xf numFmtId="0" fontId="9" fillId="0" borderId="48" xfId="1" applyFont="1" applyBorder="1" applyAlignment="1" applyProtection="1">
      <alignment horizontal="left" vertical="top" wrapText="1"/>
      <protection locked="0"/>
    </xf>
    <xf numFmtId="0" fontId="9" fillId="5" borderId="30" xfId="1" applyFont="1" applyFill="1" applyBorder="1" applyAlignment="1" applyProtection="1">
      <alignment horizontal="center" vertical="center" wrapText="1"/>
      <protection locked="0"/>
    </xf>
    <xf numFmtId="0" fontId="9" fillId="5" borderId="31" xfId="1" applyFont="1" applyFill="1" applyBorder="1" applyAlignment="1" applyProtection="1">
      <alignment horizontal="center" vertical="center" wrapText="1"/>
      <protection locked="0"/>
    </xf>
    <xf numFmtId="0" fontId="9" fillId="5" borderId="29" xfId="1" applyFont="1" applyFill="1" applyBorder="1" applyAlignment="1" applyProtection="1">
      <alignment horizontal="center" vertical="center" wrapText="1"/>
      <protection locked="0"/>
    </xf>
    <xf numFmtId="0" fontId="9" fillId="0" borderId="26" xfId="1" applyFont="1" applyBorder="1" applyAlignment="1" applyProtection="1">
      <alignment horizontal="left" vertical="top" wrapText="1"/>
      <protection locked="0"/>
    </xf>
    <xf numFmtId="0" fontId="9" fillId="0" borderId="23" xfId="1" applyFont="1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right" wrapText="1"/>
    </xf>
    <xf numFmtId="0" fontId="5" fillId="0" borderId="0" xfId="1" applyFont="1" applyAlignment="1" applyProtection="1">
      <alignment wrapText="1"/>
      <protection locked="0"/>
    </xf>
    <xf numFmtId="0" fontId="5" fillId="0" borderId="0" xfId="1" applyFont="1" applyAlignment="1" applyProtection="1">
      <protection locked="0"/>
    </xf>
    <xf numFmtId="0" fontId="3" fillId="0" borderId="1" xfId="1" applyFont="1" applyBorder="1" applyAlignment="1" applyProtection="1">
      <protection locked="0"/>
    </xf>
    <xf numFmtId="0" fontId="3" fillId="0" borderId="0" xfId="1" applyFont="1" applyBorder="1" applyAlignment="1" applyProtection="1">
      <alignment horizontal="left" vertical="center"/>
      <protection locked="0"/>
    </xf>
    <xf numFmtId="0" fontId="8" fillId="0" borderId="0" xfId="1" applyFont="1" applyFill="1" applyAlignment="1"/>
    <xf numFmtId="0" fontId="8" fillId="0" borderId="0" xfId="1" applyFont="1" applyFill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15"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2" formatCode="0.00"/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133350</xdr:colOff>
      <xdr:row>0</xdr:row>
      <xdr:rowOff>533400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58250" y="200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abSelected="1" zoomScaleNormal="100" workbookViewId="0">
      <selection activeCell="E30" sqref="E30"/>
    </sheetView>
  </sheetViews>
  <sheetFormatPr defaultRowHeight="12.5" x14ac:dyDescent="0.25"/>
  <cols>
    <col min="1" max="1" width="9" customWidth="1"/>
    <col min="2" max="2" width="15.81640625" customWidth="1"/>
    <col min="3" max="3" width="18.1796875" customWidth="1"/>
    <col min="5" max="5" width="10" customWidth="1"/>
    <col min="7" max="7" width="13.54296875" customWidth="1"/>
    <col min="8" max="8" width="10.7265625" customWidth="1"/>
    <col min="9" max="9" width="11.1796875" customWidth="1"/>
    <col min="10" max="10" width="9.81640625" customWidth="1"/>
    <col min="11" max="11" width="10.81640625" style="169" customWidth="1"/>
    <col min="12" max="12" width="9.81640625" style="169" customWidth="1"/>
  </cols>
  <sheetData>
    <row r="1" spans="1:17" ht="15.5" x14ac:dyDescent="0.3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64"/>
      <c r="L1" s="164"/>
      <c r="M1" s="112"/>
      <c r="N1" s="112"/>
      <c r="O1" s="112"/>
      <c r="P1" s="112"/>
      <c r="Q1" s="112"/>
    </row>
    <row r="2" spans="1:17" ht="30" customHeight="1" x14ac:dyDescent="0.35">
      <c r="A2" s="253" t="s">
        <v>105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41"/>
      <c r="P2" s="41"/>
      <c r="Q2" s="41"/>
    </row>
    <row r="3" spans="1:17" ht="30.75" customHeight="1" x14ac:dyDescent="0.35">
      <c r="A3" s="253" t="s">
        <v>106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113"/>
      <c r="P3" s="113"/>
      <c r="Q3" s="113"/>
    </row>
    <row r="4" spans="1:17" ht="15.75" customHeight="1" x14ac:dyDescent="0.35">
      <c r="A4" s="253" t="s">
        <v>107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113"/>
      <c r="P4" s="114"/>
      <c r="Q4" s="114"/>
    </row>
    <row r="5" spans="1:17" ht="15.5" x14ac:dyDescent="0.35">
      <c r="A5" s="253" t="s">
        <v>108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114"/>
      <c r="P5" s="114"/>
      <c r="Q5" s="114"/>
    </row>
    <row r="6" spans="1:17" ht="30.75" customHeight="1" x14ac:dyDescent="0.35">
      <c r="A6" s="252" t="s">
        <v>135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41"/>
      <c r="P6" s="41"/>
      <c r="Q6" s="41"/>
    </row>
    <row r="7" spans="1:17" ht="31.5" customHeight="1" x14ac:dyDescent="0.35">
      <c r="A7" s="252" t="s">
        <v>136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41"/>
      <c r="P7" s="41"/>
      <c r="Q7" s="41"/>
    </row>
    <row r="8" spans="1:17" ht="15.75" customHeight="1" x14ac:dyDescent="0.35">
      <c r="A8" s="253" t="s">
        <v>109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41"/>
      <c r="P8" s="41"/>
      <c r="Q8" s="41"/>
    </row>
    <row r="9" spans="1:17" ht="15.75" customHeight="1" x14ac:dyDescent="0.35">
      <c r="A9" s="253" t="s">
        <v>110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41"/>
      <c r="P9" s="41"/>
      <c r="Q9" s="41"/>
    </row>
    <row r="10" spans="1:17" ht="15.5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165"/>
      <c r="L10" s="165"/>
      <c r="M10" s="41"/>
      <c r="N10" s="41"/>
      <c r="O10" s="41"/>
      <c r="P10" s="41"/>
      <c r="Q10" s="41"/>
    </row>
    <row r="11" spans="1:17" ht="15.5" x14ac:dyDescent="0.3">
      <c r="A11" s="254"/>
      <c r="B11" s="254"/>
      <c r="C11" s="254"/>
      <c r="D11" s="254"/>
      <c r="E11" s="254"/>
      <c r="F11" s="115"/>
      <c r="G11" s="115"/>
      <c r="H11" s="115"/>
      <c r="I11" s="255"/>
      <c r="J11" s="255"/>
      <c r="K11" s="255"/>
      <c r="L11" s="255"/>
      <c r="M11" s="255"/>
      <c r="N11" s="255"/>
      <c r="O11" s="116"/>
      <c r="P11" s="4"/>
      <c r="Q11" s="4"/>
    </row>
    <row r="12" spans="1:17" ht="13" x14ac:dyDescent="0.3">
      <c r="A12" s="256" t="s">
        <v>1</v>
      </c>
      <c r="B12" s="256"/>
      <c r="C12" s="256"/>
      <c r="D12" s="256"/>
      <c r="E12" s="256"/>
      <c r="F12" s="4"/>
      <c r="G12" s="4"/>
      <c r="H12" s="4"/>
      <c r="I12" s="256" t="s">
        <v>2</v>
      </c>
      <c r="J12" s="256"/>
      <c r="K12" s="256"/>
      <c r="L12" s="256"/>
      <c r="M12" s="256"/>
      <c r="N12" s="256"/>
      <c r="O12" s="117"/>
      <c r="P12" s="4"/>
      <c r="Q12" s="4"/>
    </row>
    <row r="13" spans="1:17" ht="17.5" x14ac:dyDescent="0.35">
      <c r="A13" s="261" t="s">
        <v>111</v>
      </c>
      <c r="B13" s="261"/>
      <c r="C13" s="261"/>
      <c r="D13" s="261"/>
      <c r="E13" s="261"/>
      <c r="F13" s="261"/>
      <c r="G13" s="261"/>
      <c r="H13" s="261"/>
      <c r="I13" s="118"/>
      <c r="J13" s="262"/>
      <c r="K13" s="262"/>
      <c r="L13" s="166"/>
      <c r="O13" s="6"/>
      <c r="P13" s="4"/>
      <c r="Q13" s="4"/>
    </row>
    <row r="14" spans="1:17" ht="17.5" x14ac:dyDescent="0.35">
      <c r="A14" s="4"/>
      <c r="B14" s="4"/>
      <c r="C14" s="4"/>
      <c r="D14" s="29"/>
      <c r="E14" s="4"/>
      <c r="F14" s="4"/>
      <c r="G14" s="118" t="s">
        <v>112</v>
      </c>
      <c r="I14" s="118"/>
      <c r="J14" s="118"/>
      <c r="K14" s="167"/>
      <c r="L14" s="167"/>
      <c r="M14" s="119"/>
      <c r="N14" s="120"/>
      <c r="O14" s="120"/>
      <c r="P14" s="4"/>
      <c r="Q14" s="4"/>
    </row>
    <row r="15" spans="1:17" ht="17.5" x14ac:dyDescent="0.3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168"/>
      <c r="L15" s="168"/>
      <c r="M15" s="50"/>
      <c r="N15" s="50"/>
      <c r="O15" s="50"/>
      <c r="P15" s="4"/>
      <c r="Q15" s="4"/>
    </row>
    <row r="16" spans="1:17" ht="15.5" x14ac:dyDescent="0.35">
      <c r="A16" s="109" t="s">
        <v>3</v>
      </c>
      <c r="B16" s="263"/>
      <c r="C16" s="263"/>
      <c r="D16" s="109" t="s">
        <v>4</v>
      </c>
      <c r="E16" s="109"/>
      <c r="F16" s="263"/>
      <c r="G16" s="263"/>
      <c r="H16" s="263"/>
      <c r="I16" s="263"/>
      <c r="J16" s="111"/>
      <c r="M16" s="121"/>
      <c r="N16" s="4"/>
      <c r="O16" s="4"/>
    </row>
    <row r="17" spans="1:17" ht="17.5" x14ac:dyDescent="0.35">
      <c r="A17" s="4"/>
      <c r="B17" s="122"/>
      <c r="C17" s="123" t="s">
        <v>5</v>
      </c>
      <c r="E17" s="121"/>
      <c r="F17" s="264" t="s">
        <v>6</v>
      </c>
      <c r="G17" s="264"/>
      <c r="H17" s="264"/>
      <c r="I17" s="264"/>
      <c r="J17" s="111"/>
      <c r="K17" s="170"/>
      <c r="L17" s="170"/>
      <c r="M17" s="12"/>
      <c r="N17" s="12"/>
      <c r="O17" s="12"/>
      <c r="P17" s="4"/>
      <c r="Q17" s="4"/>
    </row>
    <row r="18" spans="1:17" ht="13" thickBot="1" x14ac:dyDescent="0.3"/>
    <row r="19" spans="1:17" ht="15.75" customHeight="1" x14ac:dyDescent="0.25">
      <c r="A19" s="265" t="s">
        <v>7</v>
      </c>
      <c r="B19" s="267" t="s">
        <v>29</v>
      </c>
      <c r="C19" s="269" t="s">
        <v>113</v>
      </c>
      <c r="D19" s="271" t="s">
        <v>114</v>
      </c>
      <c r="E19" s="272"/>
      <c r="F19" s="272"/>
      <c r="G19" s="273" t="s">
        <v>115</v>
      </c>
      <c r="H19" s="269" t="s">
        <v>116</v>
      </c>
      <c r="I19" s="276" t="s">
        <v>117</v>
      </c>
      <c r="J19" s="277"/>
      <c r="K19" s="280" t="s">
        <v>118</v>
      </c>
      <c r="L19" s="281"/>
      <c r="M19" s="284" t="s">
        <v>119</v>
      </c>
      <c r="N19" s="257" t="s">
        <v>120</v>
      </c>
      <c r="O19" s="259" t="s">
        <v>121</v>
      </c>
    </row>
    <row r="20" spans="1:17" ht="112" x14ac:dyDescent="0.25">
      <c r="A20" s="266"/>
      <c r="B20" s="268"/>
      <c r="C20" s="270"/>
      <c r="D20" s="187" t="s">
        <v>122</v>
      </c>
      <c r="E20" s="124" t="s">
        <v>123</v>
      </c>
      <c r="F20" s="125" t="s">
        <v>124</v>
      </c>
      <c r="G20" s="274"/>
      <c r="H20" s="270"/>
      <c r="I20" s="278"/>
      <c r="J20" s="279"/>
      <c r="K20" s="282"/>
      <c r="L20" s="283"/>
      <c r="M20" s="285"/>
      <c r="N20" s="258"/>
      <c r="O20" s="260"/>
    </row>
    <row r="21" spans="1:17" ht="15.75" customHeight="1" thickBot="1" x14ac:dyDescent="0.3">
      <c r="A21" s="184" t="s">
        <v>8</v>
      </c>
      <c r="B21" s="185" t="s">
        <v>9</v>
      </c>
      <c r="C21" s="186" t="s">
        <v>10</v>
      </c>
      <c r="D21" s="188" t="s">
        <v>11</v>
      </c>
      <c r="E21" s="189" t="s">
        <v>12</v>
      </c>
      <c r="F21" s="190" t="s">
        <v>13</v>
      </c>
      <c r="G21" s="190" t="s">
        <v>14</v>
      </c>
      <c r="H21" s="191" t="s">
        <v>15</v>
      </c>
      <c r="I21" s="286" t="s">
        <v>16</v>
      </c>
      <c r="J21" s="287"/>
      <c r="K21" s="288" t="s">
        <v>17</v>
      </c>
      <c r="L21" s="289"/>
      <c r="M21" s="192" t="s">
        <v>18</v>
      </c>
      <c r="N21" s="126" t="s">
        <v>125</v>
      </c>
      <c r="O21" s="127" t="s">
        <v>126</v>
      </c>
    </row>
    <row r="22" spans="1:17" ht="35" thickBot="1" x14ac:dyDescent="0.3">
      <c r="A22" s="290" t="s">
        <v>19</v>
      </c>
      <c r="B22" s="291"/>
      <c r="C22" s="291"/>
      <c r="D22" s="291"/>
      <c r="E22" s="291"/>
      <c r="F22" s="291"/>
      <c r="G22" s="291"/>
      <c r="H22" s="128" t="s">
        <v>127</v>
      </c>
      <c r="I22" s="129" t="s">
        <v>128</v>
      </c>
      <c r="J22" s="180" t="s">
        <v>134</v>
      </c>
      <c r="K22" s="171" t="s">
        <v>129</v>
      </c>
      <c r="L22" s="172" t="s">
        <v>130</v>
      </c>
      <c r="M22" s="130" t="s">
        <v>56</v>
      </c>
      <c r="N22" s="131" t="s">
        <v>131</v>
      </c>
      <c r="O22" s="35" t="s">
        <v>132</v>
      </c>
    </row>
    <row r="23" spans="1:17" ht="13" x14ac:dyDescent="0.3">
      <c r="A23" s="132">
        <v>1</v>
      </c>
      <c r="B23" s="133"/>
      <c r="C23" s="134"/>
      <c r="D23" s="135">
        <v>20</v>
      </c>
      <c r="E23" s="136">
        <v>3.4</v>
      </c>
      <c r="F23" s="44"/>
      <c r="G23" s="44"/>
      <c r="H23" s="137">
        <f>IF(F23-G23&gt;=0,F23-G23,0)</f>
        <v>0</v>
      </c>
      <c r="I23" s="138">
        <f>121.4/1000*D23</f>
        <v>2.4279999999999999</v>
      </c>
      <c r="J23" s="138"/>
      <c r="K23" s="173">
        <f>128.4/1000*D23</f>
        <v>2.5680000000000005</v>
      </c>
      <c r="L23" s="174"/>
      <c r="M23" s="139">
        <f t="shared" ref="M23:M35" si="0">IF(K23+L23-I23-J23&gt;=0, K23+L23-I23-J23, 0)</f>
        <v>0.14000000000000057</v>
      </c>
      <c r="N23" s="140">
        <f>ROUND(H23*M23,2)</f>
        <v>0</v>
      </c>
      <c r="O23" s="141">
        <f>H23*D23</f>
        <v>0</v>
      </c>
    </row>
    <row r="24" spans="1:17" ht="13" x14ac:dyDescent="0.3">
      <c r="A24" s="142">
        <v>2</v>
      </c>
      <c r="B24" s="143"/>
      <c r="C24" s="144"/>
      <c r="D24" s="145">
        <v>20</v>
      </c>
      <c r="E24" s="136">
        <v>3.5</v>
      </c>
      <c r="F24" s="44"/>
      <c r="G24" s="44"/>
      <c r="H24" s="146">
        <f t="shared" ref="H24:H39" si="1">IF(F24-G24&gt;=0,F24-G24,0)</f>
        <v>0</v>
      </c>
      <c r="I24" s="138">
        <f t="shared" ref="I24:I39" si="2">121.4/1000*D24</f>
        <v>2.4279999999999999</v>
      </c>
      <c r="J24" s="138"/>
      <c r="K24" s="173">
        <f t="shared" ref="K24:K33" si="3">128.4/1000*D24</f>
        <v>2.5680000000000005</v>
      </c>
      <c r="L24" s="175"/>
      <c r="M24" s="147">
        <f t="shared" si="0"/>
        <v>0.14000000000000057</v>
      </c>
      <c r="N24" s="148">
        <f t="shared" ref="N24:N37" si="4">ROUND(H24*M24,2)</f>
        <v>0</v>
      </c>
      <c r="O24" s="149">
        <f t="shared" ref="O24:O36" si="5">H24*D24</f>
        <v>0</v>
      </c>
    </row>
    <row r="25" spans="1:17" ht="13" x14ac:dyDescent="0.3">
      <c r="A25" s="142">
        <v>3</v>
      </c>
      <c r="B25" s="143"/>
      <c r="C25" s="144"/>
      <c r="D25" s="145">
        <v>20</v>
      </c>
      <c r="E25" s="136">
        <v>3.6</v>
      </c>
      <c r="F25" s="44"/>
      <c r="G25" s="44"/>
      <c r="H25" s="146">
        <f t="shared" si="1"/>
        <v>0</v>
      </c>
      <c r="I25" s="138">
        <f t="shared" si="2"/>
        <v>2.4279999999999999</v>
      </c>
      <c r="J25" s="138"/>
      <c r="K25" s="173">
        <f t="shared" si="3"/>
        <v>2.5680000000000005</v>
      </c>
      <c r="L25" s="175"/>
      <c r="M25" s="147">
        <f t="shared" si="0"/>
        <v>0.14000000000000057</v>
      </c>
      <c r="N25" s="148">
        <f t="shared" si="4"/>
        <v>0</v>
      </c>
      <c r="O25" s="149">
        <f t="shared" si="5"/>
        <v>0</v>
      </c>
    </row>
    <row r="26" spans="1:17" ht="13" x14ac:dyDescent="0.3">
      <c r="A26" s="142">
        <v>4</v>
      </c>
      <c r="B26" s="143"/>
      <c r="C26" s="144"/>
      <c r="D26" s="145">
        <v>20</v>
      </c>
      <c r="E26" s="136">
        <v>3.65</v>
      </c>
      <c r="F26" s="44"/>
      <c r="G26" s="44"/>
      <c r="H26" s="146">
        <f t="shared" si="1"/>
        <v>0</v>
      </c>
      <c r="I26" s="138">
        <f t="shared" si="2"/>
        <v>2.4279999999999999</v>
      </c>
      <c r="J26" s="138"/>
      <c r="K26" s="173">
        <f t="shared" si="3"/>
        <v>2.5680000000000005</v>
      </c>
      <c r="L26" s="175"/>
      <c r="M26" s="147">
        <f t="shared" si="0"/>
        <v>0.14000000000000057</v>
      </c>
      <c r="N26" s="148">
        <f t="shared" si="4"/>
        <v>0</v>
      </c>
      <c r="O26" s="149">
        <f t="shared" si="5"/>
        <v>0</v>
      </c>
    </row>
    <row r="27" spans="1:17" ht="13" x14ac:dyDescent="0.3">
      <c r="A27" s="142">
        <v>5</v>
      </c>
      <c r="B27" s="143"/>
      <c r="C27" s="144"/>
      <c r="D27" s="145">
        <v>20</v>
      </c>
      <c r="E27" s="136">
        <v>3.7</v>
      </c>
      <c r="F27" s="44"/>
      <c r="G27" s="44"/>
      <c r="H27" s="146">
        <f t="shared" si="1"/>
        <v>0</v>
      </c>
      <c r="I27" s="138">
        <f t="shared" si="2"/>
        <v>2.4279999999999999</v>
      </c>
      <c r="J27" s="138"/>
      <c r="K27" s="173">
        <f t="shared" si="3"/>
        <v>2.5680000000000005</v>
      </c>
      <c r="L27" s="175"/>
      <c r="M27" s="147">
        <f t="shared" si="0"/>
        <v>0.14000000000000057</v>
      </c>
      <c r="N27" s="148">
        <f t="shared" si="4"/>
        <v>0</v>
      </c>
      <c r="O27" s="149">
        <f t="shared" si="5"/>
        <v>0</v>
      </c>
    </row>
    <row r="28" spans="1:17" ht="13" x14ac:dyDescent="0.3">
      <c r="A28" s="142">
        <v>6</v>
      </c>
      <c r="B28" s="143"/>
      <c r="C28" s="144"/>
      <c r="D28" s="145">
        <v>20</v>
      </c>
      <c r="E28" s="136">
        <v>3.75</v>
      </c>
      <c r="F28" s="44"/>
      <c r="G28" s="44"/>
      <c r="H28" s="146">
        <f t="shared" si="1"/>
        <v>0</v>
      </c>
      <c r="I28" s="138">
        <f t="shared" si="2"/>
        <v>2.4279999999999999</v>
      </c>
      <c r="J28" s="138"/>
      <c r="K28" s="173">
        <f t="shared" si="3"/>
        <v>2.5680000000000005</v>
      </c>
      <c r="L28" s="175"/>
      <c r="M28" s="147">
        <f t="shared" si="0"/>
        <v>0.14000000000000057</v>
      </c>
      <c r="N28" s="148">
        <f t="shared" si="4"/>
        <v>0</v>
      </c>
      <c r="O28" s="149">
        <f t="shared" si="5"/>
        <v>0</v>
      </c>
    </row>
    <row r="29" spans="1:17" ht="13" x14ac:dyDescent="0.3">
      <c r="A29" s="142">
        <v>7</v>
      </c>
      <c r="B29" s="143"/>
      <c r="C29" s="144"/>
      <c r="D29" s="145">
        <v>20</v>
      </c>
      <c r="E29" s="136">
        <v>3.8</v>
      </c>
      <c r="F29" s="44"/>
      <c r="G29" s="44"/>
      <c r="H29" s="146">
        <f t="shared" si="1"/>
        <v>0</v>
      </c>
      <c r="I29" s="138">
        <f t="shared" si="2"/>
        <v>2.4279999999999999</v>
      </c>
      <c r="J29" s="138"/>
      <c r="K29" s="173">
        <f t="shared" si="3"/>
        <v>2.5680000000000005</v>
      </c>
      <c r="L29" s="175"/>
      <c r="M29" s="147">
        <f t="shared" si="0"/>
        <v>0.14000000000000057</v>
      </c>
      <c r="N29" s="148">
        <f t="shared" si="4"/>
        <v>0</v>
      </c>
      <c r="O29" s="149">
        <f t="shared" si="5"/>
        <v>0</v>
      </c>
    </row>
    <row r="30" spans="1:17" ht="13.5" thickBot="1" x14ac:dyDescent="0.35">
      <c r="A30" s="142">
        <v>8</v>
      </c>
      <c r="B30" s="143"/>
      <c r="C30" s="144"/>
      <c r="D30" s="145">
        <v>20</v>
      </c>
      <c r="E30" s="136">
        <v>3.85</v>
      </c>
      <c r="F30" s="44"/>
      <c r="G30" s="44"/>
      <c r="H30" s="146">
        <f t="shared" si="1"/>
        <v>0</v>
      </c>
      <c r="I30" s="248">
        <f t="shared" si="2"/>
        <v>2.4279999999999999</v>
      </c>
      <c r="J30" s="248"/>
      <c r="K30" s="173">
        <f t="shared" si="3"/>
        <v>2.5680000000000005</v>
      </c>
      <c r="L30" s="175"/>
      <c r="M30" s="147">
        <f t="shared" si="0"/>
        <v>0.14000000000000057</v>
      </c>
      <c r="N30" s="148">
        <f t="shared" si="4"/>
        <v>0</v>
      </c>
      <c r="O30" s="149">
        <f t="shared" si="5"/>
        <v>0</v>
      </c>
    </row>
    <row r="31" spans="1:17" ht="13.5" thickTop="1" x14ac:dyDescent="0.3">
      <c r="A31" s="142">
        <v>9</v>
      </c>
      <c r="B31" s="143"/>
      <c r="C31" s="144"/>
      <c r="D31" s="145">
        <v>20</v>
      </c>
      <c r="E31" s="136">
        <v>3.9</v>
      </c>
      <c r="F31" s="44"/>
      <c r="G31" s="44"/>
      <c r="H31" s="146">
        <f t="shared" si="1"/>
        <v>0</v>
      </c>
      <c r="I31" s="150"/>
      <c r="J31" s="150">
        <f t="shared" ref="J31:J37" si="6">(92.5/1000*1+(E31/D31)*(15/100))*D31</f>
        <v>2.4350000000000001</v>
      </c>
      <c r="K31" s="173">
        <f t="shared" si="3"/>
        <v>2.5680000000000005</v>
      </c>
      <c r="L31" s="175"/>
      <c r="M31" s="147">
        <f t="shared" si="0"/>
        <v>0.13300000000000045</v>
      </c>
      <c r="N31" s="148">
        <f t="shared" si="4"/>
        <v>0</v>
      </c>
      <c r="O31" s="149">
        <f t="shared" si="5"/>
        <v>0</v>
      </c>
    </row>
    <row r="32" spans="1:17" ht="13" x14ac:dyDescent="0.3">
      <c r="A32" s="142">
        <v>10</v>
      </c>
      <c r="B32" s="143"/>
      <c r="C32" s="144"/>
      <c r="D32" s="145">
        <v>20</v>
      </c>
      <c r="E32" s="136">
        <v>3.95</v>
      </c>
      <c r="F32" s="44"/>
      <c r="G32" s="44"/>
      <c r="H32" s="146">
        <f t="shared" si="1"/>
        <v>0</v>
      </c>
      <c r="I32" s="138"/>
      <c r="J32" s="150">
        <f t="shared" si="6"/>
        <v>2.4424999999999999</v>
      </c>
      <c r="K32" s="173">
        <f t="shared" si="3"/>
        <v>2.5680000000000005</v>
      </c>
      <c r="L32" s="175"/>
      <c r="M32" s="147">
        <f>IF(K32+L32-I32-J32&gt;=0, K32+L32-I32-J32, 0)</f>
        <v>0.12550000000000061</v>
      </c>
      <c r="N32" s="148">
        <f t="shared" si="4"/>
        <v>0</v>
      </c>
      <c r="O32" s="149">
        <f t="shared" si="5"/>
        <v>0</v>
      </c>
    </row>
    <row r="33" spans="1:15" ht="13.5" thickBot="1" x14ac:dyDescent="0.35">
      <c r="A33" s="142">
        <v>11</v>
      </c>
      <c r="B33" s="143"/>
      <c r="C33" s="144"/>
      <c r="D33" s="145">
        <v>20</v>
      </c>
      <c r="E33" s="136">
        <v>4</v>
      </c>
      <c r="F33" s="44"/>
      <c r="G33" s="44"/>
      <c r="H33" s="146">
        <f t="shared" si="1"/>
        <v>0</v>
      </c>
      <c r="I33" s="138"/>
      <c r="J33" s="150">
        <f t="shared" si="6"/>
        <v>2.4500000000000002</v>
      </c>
      <c r="K33" s="250">
        <f t="shared" si="3"/>
        <v>2.5680000000000005</v>
      </c>
      <c r="L33" s="251"/>
      <c r="M33" s="147">
        <f>IF(K33+L33-I33-J33&gt;=0, K33+L33-I33-J33, 0)</f>
        <v>0.11800000000000033</v>
      </c>
      <c r="N33" s="148">
        <f t="shared" si="4"/>
        <v>0</v>
      </c>
      <c r="O33" s="149">
        <f t="shared" si="5"/>
        <v>0</v>
      </c>
    </row>
    <row r="34" spans="1:15" ht="13.5" thickTop="1" x14ac:dyDescent="0.3">
      <c r="A34" s="142">
        <v>12</v>
      </c>
      <c r="B34" s="143"/>
      <c r="C34" s="144"/>
      <c r="D34" s="145">
        <v>20</v>
      </c>
      <c r="E34" s="136">
        <v>4.0999999999999996</v>
      </c>
      <c r="F34" s="44"/>
      <c r="G34" s="44"/>
      <c r="H34" s="146">
        <f t="shared" si="1"/>
        <v>0</v>
      </c>
      <c r="I34" s="138"/>
      <c r="J34" s="150">
        <f t="shared" si="6"/>
        <v>2.4649999999999999</v>
      </c>
      <c r="K34" s="249"/>
      <c r="L34" s="176">
        <f t="shared" ref="L34:L37" si="7">(98/1000*1+(E34/D34)*(15/100))*D34</f>
        <v>2.5750000000000002</v>
      </c>
      <c r="M34" s="147">
        <f>IF(K34+L34-I34-J34&gt;=0, K34+L34-I34-J34, 0)</f>
        <v>0.11000000000000032</v>
      </c>
      <c r="N34" s="148">
        <f t="shared" si="4"/>
        <v>0</v>
      </c>
      <c r="O34" s="149">
        <f t="shared" si="5"/>
        <v>0</v>
      </c>
    </row>
    <row r="35" spans="1:15" ht="13" x14ac:dyDescent="0.3">
      <c r="A35" s="142">
        <v>13</v>
      </c>
      <c r="B35" s="143"/>
      <c r="C35" s="144"/>
      <c r="D35" s="145">
        <v>20</v>
      </c>
      <c r="E35" s="136">
        <v>4.2</v>
      </c>
      <c r="F35" s="44"/>
      <c r="G35" s="44"/>
      <c r="H35" s="146">
        <f t="shared" si="1"/>
        <v>0</v>
      </c>
      <c r="I35" s="138"/>
      <c r="J35" s="150">
        <f t="shared" si="6"/>
        <v>2.48</v>
      </c>
      <c r="K35" s="173"/>
      <c r="L35" s="176">
        <f t="shared" si="7"/>
        <v>2.59</v>
      </c>
      <c r="M35" s="147">
        <f t="shared" si="0"/>
        <v>0.10999999999999988</v>
      </c>
      <c r="N35" s="148">
        <f t="shared" si="4"/>
        <v>0</v>
      </c>
      <c r="O35" s="149">
        <f t="shared" si="5"/>
        <v>0</v>
      </c>
    </row>
    <row r="36" spans="1:15" ht="13" x14ac:dyDescent="0.3">
      <c r="A36" s="142">
        <v>14</v>
      </c>
      <c r="B36" s="143"/>
      <c r="C36" s="144"/>
      <c r="D36" s="145">
        <v>20</v>
      </c>
      <c r="E36" s="136">
        <v>5.35</v>
      </c>
      <c r="F36" s="44"/>
      <c r="G36" s="44"/>
      <c r="H36" s="146">
        <f t="shared" si="1"/>
        <v>0</v>
      </c>
      <c r="I36" s="138"/>
      <c r="J36" s="150">
        <f t="shared" si="6"/>
        <v>2.6524999999999999</v>
      </c>
      <c r="K36" s="173"/>
      <c r="L36" s="176">
        <f t="shared" si="7"/>
        <v>2.7625000000000002</v>
      </c>
      <c r="M36" s="147">
        <f>IF(K36+L36-I36-J36&gt;=0, K36+L36-I36-J36, 0)</f>
        <v>0.11000000000000032</v>
      </c>
      <c r="N36" s="148">
        <f t="shared" si="4"/>
        <v>0</v>
      </c>
      <c r="O36" s="149">
        <f t="shared" si="5"/>
        <v>0</v>
      </c>
    </row>
    <row r="37" spans="1:15" ht="13" x14ac:dyDescent="0.3">
      <c r="A37" s="142">
        <v>15</v>
      </c>
      <c r="B37" s="143"/>
      <c r="C37" s="144"/>
      <c r="D37" s="145">
        <v>20</v>
      </c>
      <c r="E37" s="136">
        <v>5.6</v>
      </c>
      <c r="F37" s="44"/>
      <c r="G37" s="44"/>
      <c r="H37" s="146">
        <f t="shared" si="1"/>
        <v>0</v>
      </c>
      <c r="I37" s="138"/>
      <c r="J37" s="150">
        <f t="shared" si="6"/>
        <v>2.6900000000000004</v>
      </c>
      <c r="K37" s="173"/>
      <c r="L37" s="176">
        <f t="shared" si="7"/>
        <v>2.8000000000000003</v>
      </c>
      <c r="M37" s="147">
        <f>IF(K37+L37-I37-J37&gt;=0, K37+L37-I37-J37, 0)</f>
        <v>0.10999999999999988</v>
      </c>
      <c r="N37" s="148">
        <f t="shared" si="4"/>
        <v>0</v>
      </c>
      <c r="O37" s="149">
        <f>H37*D37</f>
        <v>0</v>
      </c>
    </row>
    <row r="38" spans="1:15" ht="13" x14ac:dyDescent="0.3">
      <c r="A38" s="142">
        <v>16</v>
      </c>
      <c r="B38" s="143"/>
      <c r="C38" s="144"/>
      <c r="D38" s="181">
        <v>40</v>
      </c>
      <c r="E38" s="136">
        <v>6.9</v>
      </c>
      <c r="F38" s="44"/>
      <c r="G38" s="44"/>
      <c r="H38" s="146">
        <f t="shared" si="1"/>
        <v>0</v>
      </c>
      <c r="I38" s="138">
        <f t="shared" si="2"/>
        <v>4.8559999999999999</v>
      </c>
      <c r="J38" s="150"/>
      <c r="K38" s="173">
        <f>128.4/1000*D38</f>
        <v>5.136000000000001</v>
      </c>
      <c r="L38" s="176"/>
      <c r="M38" s="147">
        <f>IF(K38+L38-I38-J38&gt;=0, K38+L38-I38-J38, 0)</f>
        <v>0.28000000000000114</v>
      </c>
      <c r="N38" s="148">
        <f>ROUND(H38*M38,2)</f>
        <v>0</v>
      </c>
      <c r="O38" s="149">
        <f>H38*D38</f>
        <v>0</v>
      </c>
    </row>
    <row r="39" spans="1:15" ht="13.5" thickBot="1" x14ac:dyDescent="0.35">
      <c r="A39" s="142">
        <v>17</v>
      </c>
      <c r="B39" s="143"/>
      <c r="C39" s="144"/>
      <c r="D39" s="181">
        <v>40</v>
      </c>
      <c r="E39" s="136">
        <v>7</v>
      </c>
      <c r="F39" s="44"/>
      <c r="G39" s="44"/>
      <c r="H39" s="146">
        <f t="shared" si="1"/>
        <v>0</v>
      </c>
      <c r="I39" s="138">
        <f t="shared" si="2"/>
        <v>4.8559999999999999</v>
      </c>
      <c r="J39" s="150"/>
      <c r="K39" s="173">
        <f>128.4/1000*D39</f>
        <v>5.136000000000001</v>
      </c>
      <c r="L39" s="176"/>
      <c r="M39" s="147">
        <f>IF(K39+L39-I39-J39&gt;=0, K39+L39-I39-J39, 0)</f>
        <v>0.28000000000000114</v>
      </c>
      <c r="N39" s="148">
        <f>ROUND(H39*M39,2)</f>
        <v>0</v>
      </c>
      <c r="O39" s="149">
        <f>H39*D39</f>
        <v>0</v>
      </c>
    </row>
    <row r="40" spans="1:15" ht="13.5" thickBot="1" x14ac:dyDescent="0.35">
      <c r="A40" s="183" t="s">
        <v>33</v>
      </c>
      <c r="B40" s="151" t="s">
        <v>20</v>
      </c>
      <c r="C40" s="152" t="s">
        <v>20</v>
      </c>
      <c r="D40" s="194" t="s">
        <v>20</v>
      </c>
      <c r="E40" s="153" t="s">
        <v>20</v>
      </c>
      <c r="F40" s="154" t="s">
        <v>20</v>
      </c>
      <c r="G40" s="154" t="s">
        <v>20</v>
      </c>
      <c r="H40" s="195">
        <f>SUM(H23:H39)</f>
        <v>0</v>
      </c>
      <c r="I40" s="196" t="s">
        <v>20</v>
      </c>
      <c r="J40" s="197" t="s">
        <v>20</v>
      </c>
      <c r="K40" s="198" t="s">
        <v>20</v>
      </c>
      <c r="L40" s="198" t="s">
        <v>20</v>
      </c>
      <c r="M40" s="193" t="s">
        <v>20</v>
      </c>
      <c r="N40" s="155">
        <f>SUM(N23:N39)</f>
        <v>0</v>
      </c>
      <c r="O40" s="156">
        <f>SUM(O23:O39)</f>
        <v>0</v>
      </c>
    </row>
    <row r="41" spans="1:15" ht="13" x14ac:dyDescent="0.3">
      <c r="A41" s="4"/>
      <c r="B41" s="4"/>
      <c r="C41" s="4"/>
      <c r="D41" s="29"/>
      <c r="E41" s="4"/>
      <c r="F41" s="4"/>
      <c r="G41" s="157"/>
      <c r="H41" s="157"/>
      <c r="I41" s="157"/>
      <c r="J41" s="157"/>
      <c r="K41" s="177"/>
      <c r="L41" s="177"/>
      <c r="M41" s="157"/>
      <c r="N41" s="21"/>
      <c r="O41" s="21"/>
    </row>
    <row r="42" spans="1:15" ht="15.5" x14ac:dyDescent="0.35">
      <c r="A42" s="292" t="s">
        <v>21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157"/>
      <c r="N42" s="21"/>
      <c r="O42" s="21"/>
    </row>
    <row r="43" spans="1:15" ht="15.5" x14ac:dyDescent="0.35">
      <c r="A43" s="292" t="s">
        <v>22</v>
      </c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157"/>
      <c r="N43" s="21"/>
      <c r="O43" s="21"/>
    </row>
    <row r="44" spans="1:15" ht="15.5" x14ac:dyDescent="0.35">
      <c r="A44" s="275"/>
      <c r="B44" s="275"/>
      <c r="C44" s="275"/>
      <c r="D44" s="275"/>
      <c r="E44" s="275"/>
      <c r="F44" s="108"/>
      <c r="G44" s="8"/>
      <c r="H44" s="8"/>
      <c r="I44" s="8"/>
      <c r="J44" s="8"/>
      <c r="K44" s="178"/>
      <c r="L44" s="178"/>
      <c r="M44" s="158"/>
      <c r="N44" s="158"/>
      <c r="O44" s="158"/>
    </row>
    <row r="45" spans="1:15" ht="13" x14ac:dyDescent="0.3">
      <c r="A45" s="256" t="s">
        <v>23</v>
      </c>
      <c r="B45" s="256"/>
      <c r="C45" s="256"/>
      <c r="D45" s="256"/>
      <c r="E45" s="256"/>
      <c r="F45" s="159"/>
      <c r="G45" s="256" t="s">
        <v>24</v>
      </c>
      <c r="H45" s="256"/>
      <c r="I45" s="110"/>
      <c r="J45" s="110"/>
      <c r="K45" s="293" t="s">
        <v>25</v>
      </c>
      <c r="L45" s="293"/>
      <c r="M45" s="157"/>
      <c r="N45" s="21"/>
      <c r="O45" s="21"/>
    </row>
    <row r="46" spans="1:15" ht="15.5" x14ac:dyDescent="0.35">
      <c r="A46" s="292" t="s">
        <v>26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157"/>
      <c r="N46" s="21"/>
      <c r="O46" s="21"/>
    </row>
    <row r="47" spans="1:15" ht="15.5" x14ac:dyDescent="0.35">
      <c r="A47" s="275"/>
      <c r="B47" s="275"/>
      <c r="C47" s="275"/>
      <c r="D47" s="275"/>
      <c r="E47" s="275"/>
      <c r="F47" s="108"/>
      <c r="G47" s="8"/>
      <c r="H47" s="8"/>
      <c r="I47" s="8"/>
      <c r="J47" s="8"/>
      <c r="K47" s="178"/>
      <c r="L47" s="178"/>
      <c r="M47" s="158"/>
      <c r="N47" s="158"/>
      <c r="O47" s="158"/>
    </row>
    <row r="48" spans="1:15" ht="13" x14ac:dyDescent="0.3">
      <c r="A48" s="256" t="s">
        <v>23</v>
      </c>
      <c r="B48" s="256"/>
      <c r="C48" s="256"/>
      <c r="D48" s="256"/>
      <c r="E48" s="256"/>
      <c r="F48" s="107"/>
      <c r="G48" s="256" t="s">
        <v>24</v>
      </c>
      <c r="H48" s="256"/>
      <c r="I48" s="110"/>
      <c r="J48" s="110"/>
      <c r="K48" s="293" t="s">
        <v>25</v>
      </c>
      <c r="L48" s="293"/>
      <c r="M48" s="157"/>
      <c r="N48" s="21"/>
      <c r="O48" s="21"/>
    </row>
    <row r="49" spans="1:15" ht="15.5" x14ac:dyDescent="0.35">
      <c r="A49" s="275"/>
      <c r="B49" s="275"/>
      <c r="C49" s="275"/>
      <c r="D49" s="275"/>
      <c r="E49" s="275"/>
      <c r="F49" s="108"/>
      <c r="G49" s="8"/>
      <c r="H49" s="8"/>
      <c r="I49" s="8"/>
      <c r="J49" s="8"/>
      <c r="K49" s="178"/>
      <c r="L49" s="178"/>
      <c r="M49" s="158"/>
      <c r="N49" s="158"/>
      <c r="O49" s="158"/>
    </row>
    <row r="50" spans="1:15" ht="13" x14ac:dyDescent="0.3">
      <c r="A50" s="256" t="s">
        <v>23</v>
      </c>
      <c r="B50" s="256"/>
      <c r="C50" s="256"/>
      <c r="D50" s="256"/>
      <c r="E50" s="256"/>
      <c r="F50" s="107"/>
      <c r="G50" s="256" t="s">
        <v>24</v>
      </c>
      <c r="H50" s="256"/>
      <c r="I50" s="110"/>
      <c r="J50" s="110"/>
      <c r="K50" s="293" t="s">
        <v>25</v>
      </c>
      <c r="L50" s="293"/>
      <c r="M50" s="157"/>
      <c r="N50" s="21"/>
      <c r="O50" s="21"/>
    </row>
    <row r="51" spans="1:15" ht="15.5" x14ac:dyDescent="0.35">
      <c r="A51" s="275"/>
      <c r="B51" s="275"/>
      <c r="C51" s="275"/>
      <c r="D51" s="275"/>
      <c r="E51" s="275"/>
      <c r="F51" s="108"/>
      <c r="G51" s="8"/>
      <c r="H51" s="8"/>
      <c r="I51" s="8"/>
      <c r="J51" s="8"/>
      <c r="K51" s="178"/>
      <c r="L51" s="178"/>
      <c r="M51" s="158"/>
      <c r="N51" s="158"/>
      <c r="O51" s="158"/>
    </row>
    <row r="52" spans="1:15" ht="13" x14ac:dyDescent="0.3">
      <c r="A52" s="256" t="s">
        <v>23</v>
      </c>
      <c r="B52" s="256"/>
      <c r="C52" s="256"/>
      <c r="D52" s="256"/>
      <c r="E52" s="256"/>
      <c r="F52" s="107"/>
      <c r="G52" s="256" t="s">
        <v>24</v>
      </c>
      <c r="H52" s="256"/>
      <c r="I52" s="110"/>
      <c r="J52" s="110"/>
      <c r="K52" s="293" t="s">
        <v>25</v>
      </c>
      <c r="L52" s="293"/>
      <c r="M52" s="157"/>
      <c r="N52" s="21"/>
      <c r="O52" s="21"/>
    </row>
    <row r="53" spans="1:15" ht="13" x14ac:dyDescent="0.3">
      <c r="A53" s="4"/>
      <c r="B53" s="4"/>
      <c r="C53" s="4"/>
      <c r="D53" s="29"/>
      <c r="E53" s="4"/>
      <c r="F53" s="4"/>
      <c r="G53" s="157"/>
      <c r="H53" s="157"/>
      <c r="I53" s="157"/>
      <c r="J53" s="157"/>
      <c r="K53" s="177"/>
      <c r="L53" s="177"/>
      <c r="M53" s="157"/>
      <c r="N53" s="21"/>
      <c r="O53" s="21"/>
    </row>
    <row r="54" spans="1:15" ht="13" x14ac:dyDescent="0.3">
      <c r="A54" s="4"/>
      <c r="B54" s="4"/>
      <c r="C54" s="4"/>
      <c r="D54" s="29"/>
      <c r="E54" s="4"/>
      <c r="F54" s="4"/>
      <c r="G54" s="4"/>
      <c r="H54" s="4"/>
      <c r="I54" s="4"/>
      <c r="J54" s="157"/>
      <c r="K54" s="177"/>
      <c r="L54" s="177"/>
      <c r="M54" s="157"/>
      <c r="N54" s="21"/>
      <c r="O54" s="21"/>
    </row>
    <row r="55" spans="1:15" x14ac:dyDescent="0.25">
      <c r="N55" s="160"/>
      <c r="O55" s="160"/>
    </row>
  </sheetData>
  <mergeCells count="50">
    <mergeCell ref="A52:E52"/>
    <mergeCell ref="G52:H52"/>
    <mergeCell ref="K52:L52"/>
    <mergeCell ref="A45:E45"/>
    <mergeCell ref="G45:H45"/>
    <mergeCell ref="K45:L45"/>
    <mergeCell ref="A46:L46"/>
    <mergeCell ref="A47:E47"/>
    <mergeCell ref="A48:E48"/>
    <mergeCell ref="G48:H48"/>
    <mergeCell ref="K48:L48"/>
    <mergeCell ref="A49:E49"/>
    <mergeCell ref="A50:E50"/>
    <mergeCell ref="G50:H50"/>
    <mergeCell ref="K50:L50"/>
    <mergeCell ref="A51:E51"/>
    <mergeCell ref="A44:E44"/>
    <mergeCell ref="H19:H20"/>
    <mergeCell ref="I19:J20"/>
    <mergeCell ref="K19:L20"/>
    <mergeCell ref="M19:M20"/>
    <mergeCell ref="I21:J21"/>
    <mergeCell ref="K21:L21"/>
    <mergeCell ref="A22:G22"/>
    <mergeCell ref="A42:L42"/>
    <mergeCell ref="A43:L43"/>
    <mergeCell ref="N19:N20"/>
    <mergeCell ref="O19:O20"/>
    <mergeCell ref="A13:H13"/>
    <mergeCell ref="J13:K13"/>
    <mergeCell ref="B16:C16"/>
    <mergeCell ref="F16:I16"/>
    <mergeCell ref="F17:I17"/>
    <mergeCell ref="A19:A20"/>
    <mergeCell ref="B19:B20"/>
    <mergeCell ref="C19:C20"/>
    <mergeCell ref="D19:F19"/>
    <mergeCell ref="G19:G20"/>
    <mergeCell ref="A8:N8"/>
    <mergeCell ref="A9:N9"/>
    <mergeCell ref="A11:E11"/>
    <mergeCell ref="I11:N11"/>
    <mergeCell ref="A12:E12"/>
    <mergeCell ref="I12:N12"/>
    <mergeCell ref="A7:N7"/>
    <mergeCell ref="A2:N2"/>
    <mergeCell ref="A3:N3"/>
    <mergeCell ref="A4:N4"/>
    <mergeCell ref="A5:N5"/>
    <mergeCell ref="A6:N6"/>
  </mergeCells>
  <conditionalFormatting sqref="H23:H39">
    <cfRule type="cellIs" dxfId="14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Header>&amp;R&amp;"Times New Roman,Regular"&amp;8 2.pielikums 
metodiskajam materiālam par tabakas izstrādājumu inventarizāciju un akcīzes nodokļa 
starpības summas aprēķināšanu saistībā ar akcīzes nodokļa likmes maiņu 2022.gada 1.janvārī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7"/>
  <sheetViews>
    <sheetView zoomScaleNormal="100" workbookViewId="0">
      <selection activeCell="A5" sqref="A5:K5"/>
    </sheetView>
  </sheetViews>
  <sheetFormatPr defaultRowHeight="12.5" x14ac:dyDescent="0.25"/>
  <cols>
    <col min="1" max="1" width="4.54296875" customWidth="1"/>
    <col min="2" max="2" width="8.81640625" customWidth="1"/>
    <col min="3" max="3" width="23.54296875" customWidth="1"/>
    <col min="4" max="4" width="15.7265625" customWidth="1"/>
    <col min="5" max="5" width="14" customWidth="1"/>
    <col min="6" max="6" width="15.26953125" customWidth="1"/>
    <col min="7" max="7" width="18" customWidth="1"/>
    <col min="8" max="8" width="18.26953125" customWidth="1"/>
    <col min="9" max="10" width="17.453125" customWidth="1"/>
    <col min="11" max="11" width="13.7265625" customWidth="1"/>
    <col min="12" max="12" width="9.1796875" customWidth="1"/>
  </cols>
  <sheetData>
    <row r="1" spans="1:15" ht="15.5" x14ac:dyDescent="0.35">
      <c r="A1" s="294" t="s">
        <v>0</v>
      </c>
      <c r="B1" s="294"/>
      <c r="C1" s="294"/>
      <c r="D1" s="294"/>
      <c r="E1" s="294"/>
      <c r="F1" s="294"/>
      <c r="G1" s="294"/>
      <c r="H1" s="294"/>
      <c r="I1" s="294"/>
      <c r="J1" s="294"/>
      <c r="K1" s="14"/>
    </row>
    <row r="2" spans="1:15" ht="16.5" customHeight="1" x14ac:dyDescent="0.35">
      <c r="A2" s="253" t="s">
        <v>92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41"/>
      <c r="M2" s="41"/>
    </row>
    <row r="3" spans="1:15" ht="15.75" customHeight="1" x14ac:dyDescent="0.35">
      <c r="A3" s="253" t="s">
        <v>77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O3" s="20"/>
    </row>
    <row r="4" spans="1:15" ht="17.25" customHeight="1" x14ac:dyDescent="0.35">
      <c r="A4" s="253" t="s">
        <v>78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O4" s="25"/>
    </row>
    <row r="5" spans="1:15" ht="15.75" customHeight="1" x14ac:dyDescent="0.35">
      <c r="A5" s="253" t="s">
        <v>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45"/>
      <c r="M5" s="45"/>
    </row>
    <row r="6" spans="1:15" ht="15.5" x14ac:dyDescent="0.35">
      <c r="A6" s="303" t="s">
        <v>94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</row>
    <row r="7" spans="1:15" ht="15.5" x14ac:dyDescent="0.3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1:15" ht="15.75" customHeight="1" x14ac:dyDescent="0.3">
      <c r="A8" s="297"/>
      <c r="B8" s="297"/>
      <c r="C8" s="297"/>
      <c r="D8" s="297"/>
      <c r="E8" s="15"/>
      <c r="F8" s="297"/>
      <c r="G8" s="297"/>
      <c r="H8" s="297"/>
      <c r="I8" s="297"/>
      <c r="J8" s="297"/>
      <c r="K8" s="4"/>
    </row>
    <row r="9" spans="1:15" ht="13" x14ac:dyDescent="0.3">
      <c r="A9" s="298" t="s">
        <v>1</v>
      </c>
      <c r="B9" s="298"/>
      <c r="C9" s="298"/>
      <c r="D9" s="298"/>
      <c r="E9" s="15"/>
      <c r="F9" s="298" t="s">
        <v>2</v>
      </c>
      <c r="G9" s="298"/>
      <c r="H9" s="298"/>
      <c r="I9" s="298"/>
      <c r="J9" s="298"/>
      <c r="K9" s="4"/>
    </row>
    <row r="10" spans="1:15" ht="17.5" x14ac:dyDescent="0.35">
      <c r="A10" s="299" t="s">
        <v>27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"/>
    </row>
    <row r="11" spans="1:15" ht="17.5" x14ac:dyDescent="0.35">
      <c r="A11" s="261" t="s">
        <v>28</v>
      </c>
      <c r="B11" s="312"/>
      <c r="C11" s="312"/>
      <c r="D11" s="312"/>
      <c r="E11" s="312"/>
      <c r="F11" s="312"/>
      <c r="G11" s="312"/>
      <c r="H11" s="16"/>
      <c r="I11" s="47"/>
      <c r="J11" s="6"/>
    </row>
    <row r="12" spans="1:15" ht="15.5" x14ac:dyDescent="0.35">
      <c r="A12" s="3" t="s">
        <v>3</v>
      </c>
      <c r="B12" s="9"/>
      <c r="C12" s="9"/>
      <c r="D12" s="311" t="s">
        <v>4</v>
      </c>
      <c r="E12" s="311"/>
      <c r="F12" s="263"/>
      <c r="G12" s="263"/>
      <c r="H12" s="263"/>
      <c r="I12" s="11"/>
      <c r="J12" s="64"/>
      <c r="K12" s="11"/>
    </row>
    <row r="13" spans="1:15" ht="14.25" customHeight="1" x14ac:dyDescent="0.35">
      <c r="A13" s="1"/>
      <c r="B13" s="10"/>
      <c r="C13" s="13" t="s">
        <v>5</v>
      </c>
      <c r="D13" s="12"/>
      <c r="E13" s="17"/>
      <c r="F13" s="264" t="s">
        <v>6</v>
      </c>
      <c r="G13" s="264"/>
      <c r="H13" s="264"/>
      <c r="I13" s="65" t="s">
        <v>138</v>
      </c>
      <c r="J13" s="65"/>
      <c r="K13" s="65"/>
    </row>
    <row r="14" spans="1:15" ht="13.5" thickBot="1" x14ac:dyDescent="0.35">
      <c r="A14" s="1"/>
      <c r="B14" s="1"/>
      <c r="C14" s="1"/>
      <c r="D14" s="1"/>
      <c r="E14" s="1"/>
      <c r="F14" s="1"/>
      <c r="G14" s="21"/>
      <c r="H14" s="1"/>
      <c r="I14" s="65" t="s">
        <v>137</v>
      </c>
      <c r="J14" s="66"/>
      <c r="K14" s="66"/>
    </row>
    <row r="15" spans="1:15" ht="54.75" customHeight="1" thickBot="1" x14ac:dyDescent="0.3">
      <c r="A15" s="265" t="s">
        <v>7</v>
      </c>
      <c r="B15" s="316" t="s">
        <v>29</v>
      </c>
      <c r="C15" s="318" t="s">
        <v>30</v>
      </c>
      <c r="D15" s="265" t="s">
        <v>54</v>
      </c>
      <c r="E15" s="277" t="s">
        <v>31</v>
      </c>
      <c r="F15" s="301" t="s">
        <v>32</v>
      </c>
      <c r="G15" s="295" t="s">
        <v>58</v>
      </c>
      <c r="H15" s="295" t="s">
        <v>59</v>
      </c>
      <c r="I15" s="313" t="s">
        <v>91</v>
      </c>
      <c r="J15" s="314"/>
      <c r="K15" s="295" t="s">
        <v>60</v>
      </c>
    </row>
    <row r="16" spans="1:15" ht="69" customHeight="1" thickBot="1" x14ac:dyDescent="0.3">
      <c r="A16" s="315"/>
      <c r="B16" s="317"/>
      <c r="C16" s="319"/>
      <c r="D16" s="315"/>
      <c r="E16" s="300"/>
      <c r="F16" s="302"/>
      <c r="G16" s="296"/>
      <c r="H16" s="296"/>
      <c r="I16" s="34" t="s">
        <v>74</v>
      </c>
      <c r="J16" s="37" t="s">
        <v>75</v>
      </c>
      <c r="K16" s="296"/>
    </row>
    <row r="17" spans="1:11" ht="14.5" thickBot="1" x14ac:dyDescent="0.3">
      <c r="A17" s="199" t="s">
        <v>8</v>
      </c>
      <c r="B17" s="200" t="s">
        <v>9</v>
      </c>
      <c r="C17" s="201" t="s">
        <v>10</v>
      </c>
      <c r="D17" s="202" t="s">
        <v>11</v>
      </c>
      <c r="E17" s="203" t="s">
        <v>12</v>
      </c>
      <c r="F17" s="182" t="s">
        <v>13</v>
      </c>
      <c r="G17" s="37" t="s">
        <v>14</v>
      </c>
      <c r="H17" s="33" t="s">
        <v>15</v>
      </c>
      <c r="I17" s="53" t="s">
        <v>16</v>
      </c>
      <c r="J17" s="33" t="s">
        <v>17</v>
      </c>
      <c r="K17" s="33" t="s">
        <v>18</v>
      </c>
    </row>
    <row r="18" spans="1:11" ht="13" thickBot="1" x14ac:dyDescent="0.3">
      <c r="A18" s="307" t="s">
        <v>19</v>
      </c>
      <c r="B18" s="308"/>
      <c r="C18" s="309"/>
      <c r="D18" s="308"/>
      <c r="E18" s="308"/>
      <c r="F18" s="310"/>
      <c r="G18" s="51" t="s">
        <v>47</v>
      </c>
      <c r="H18" s="35" t="s">
        <v>46</v>
      </c>
      <c r="I18" s="54" t="s">
        <v>98</v>
      </c>
      <c r="J18" s="36" t="s">
        <v>139</v>
      </c>
      <c r="K18" s="35" t="s">
        <v>56</v>
      </c>
    </row>
    <row r="19" spans="1:11" ht="13" x14ac:dyDescent="0.3">
      <c r="A19" s="31">
        <v>1</v>
      </c>
      <c r="B19" s="84"/>
      <c r="C19" s="86"/>
      <c r="D19" s="204"/>
      <c r="E19" s="205"/>
      <c r="F19" s="208"/>
      <c r="G19" s="61">
        <f t="shared" ref="G19" si="0">IF(D19-F19&gt;=0,D19-F19,0)</f>
        <v>0</v>
      </c>
      <c r="H19" s="52">
        <f>G19*E19</f>
        <v>0</v>
      </c>
      <c r="I19" s="40">
        <f>ROUND(104.7/1000*H19, 2)</f>
        <v>0</v>
      </c>
      <c r="J19" s="40">
        <f>ROUND(115.2/1000*H19, 2)</f>
        <v>0</v>
      </c>
      <c r="K19" s="42">
        <f>ROUND(J19-I19, 2)</f>
        <v>0</v>
      </c>
    </row>
    <row r="20" spans="1:11" ht="13" x14ac:dyDescent="0.3">
      <c r="A20" s="32">
        <v>2</v>
      </c>
      <c r="B20" s="85"/>
      <c r="C20" s="87"/>
      <c r="D20" s="206"/>
      <c r="E20" s="207"/>
      <c r="F20" s="209"/>
      <c r="G20" s="61">
        <f t="shared" ref="G20:G24" si="1">IF(D20-F20&gt;=0,D20-F20,0)</f>
        <v>0</v>
      </c>
      <c r="H20" s="52">
        <f t="shared" ref="H20:H24" si="2">G20*E20</f>
        <v>0</v>
      </c>
      <c r="I20" s="40">
        <f t="shared" ref="I20:I24" si="3">ROUND(104.7/1000*H20, 2)</f>
        <v>0</v>
      </c>
      <c r="J20" s="40">
        <f t="shared" ref="J20:J24" si="4">ROUND(115.2/1000*H20, 2)</f>
        <v>0</v>
      </c>
      <c r="K20" s="42">
        <f t="shared" ref="K20:K24" si="5">ROUND(J20-I20, 2)</f>
        <v>0</v>
      </c>
    </row>
    <row r="21" spans="1:11" ht="13" x14ac:dyDescent="0.3">
      <c r="A21" s="32">
        <v>3</v>
      </c>
      <c r="B21" s="85"/>
      <c r="C21" s="87"/>
      <c r="D21" s="206"/>
      <c r="E21" s="207"/>
      <c r="F21" s="209"/>
      <c r="G21" s="61">
        <f t="shared" si="1"/>
        <v>0</v>
      </c>
      <c r="H21" s="52">
        <f t="shared" si="2"/>
        <v>0</v>
      </c>
      <c r="I21" s="40">
        <f t="shared" si="3"/>
        <v>0</v>
      </c>
      <c r="J21" s="40">
        <f t="shared" si="4"/>
        <v>0</v>
      </c>
      <c r="K21" s="42">
        <f t="shared" si="5"/>
        <v>0</v>
      </c>
    </row>
    <row r="22" spans="1:11" ht="13" x14ac:dyDescent="0.3">
      <c r="A22" s="32">
        <v>4</v>
      </c>
      <c r="B22" s="85"/>
      <c r="C22" s="87"/>
      <c r="D22" s="206"/>
      <c r="E22" s="207"/>
      <c r="F22" s="209"/>
      <c r="G22" s="61">
        <f t="shared" si="1"/>
        <v>0</v>
      </c>
      <c r="H22" s="52">
        <f t="shared" si="2"/>
        <v>0</v>
      </c>
      <c r="I22" s="40">
        <f t="shared" si="3"/>
        <v>0</v>
      </c>
      <c r="J22" s="40">
        <f t="shared" si="4"/>
        <v>0</v>
      </c>
      <c r="K22" s="42">
        <f t="shared" si="5"/>
        <v>0</v>
      </c>
    </row>
    <row r="23" spans="1:11" ht="13" x14ac:dyDescent="0.3">
      <c r="A23" s="32">
        <v>5</v>
      </c>
      <c r="B23" s="85"/>
      <c r="C23" s="87"/>
      <c r="D23" s="206"/>
      <c r="E23" s="207"/>
      <c r="F23" s="209"/>
      <c r="G23" s="61">
        <f t="shared" si="1"/>
        <v>0</v>
      </c>
      <c r="H23" s="52">
        <f t="shared" si="2"/>
        <v>0</v>
      </c>
      <c r="I23" s="40">
        <f t="shared" si="3"/>
        <v>0</v>
      </c>
      <c r="J23" s="40">
        <f t="shared" si="4"/>
        <v>0</v>
      </c>
      <c r="K23" s="42">
        <f t="shared" si="5"/>
        <v>0</v>
      </c>
    </row>
    <row r="24" spans="1:11" ht="13.5" thickBot="1" x14ac:dyDescent="0.35">
      <c r="A24" s="32">
        <v>6</v>
      </c>
      <c r="B24" s="85"/>
      <c r="C24" s="88"/>
      <c r="D24" s="211"/>
      <c r="E24" s="212"/>
      <c r="F24" s="210"/>
      <c r="G24" s="61">
        <f t="shared" si="1"/>
        <v>0</v>
      </c>
      <c r="H24" s="52">
        <f t="shared" si="2"/>
        <v>0</v>
      </c>
      <c r="I24" s="40">
        <f t="shared" si="3"/>
        <v>0</v>
      </c>
      <c r="J24" s="40">
        <f t="shared" si="4"/>
        <v>0</v>
      </c>
      <c r="K24" s="42">
        <f t="shared" si="5"/>
        <v>0</v>
      </c>
    </row>
    <row r="25" spans="1:11" ht="13.5" thickBot="1" x14ac:dyDescent="0.35">
      <c r="A25" s="304" t="s">
        <v>33</v>
      </c>
      <c r="B25" s="305"/>
      <c r="C25" s="306"/>
      <c r="D25" s="220">
        <f>SUM(D19:D24)</f>
        <v>0</v>
      </c>
      <c r="E25" s="213" t="s">
        <v>20</v>
      </c>
      <c r="F25" s="245">
        <f t="shared" ref="F25:K25" si="6">SUM(F19:F24)</f>
        <v>0</v>
      </c>
      <c r="G25" s="62">
        <f t="shared" si="6"/>
        <v>0</v>
      </c>
      <c r="H25" s="43">
        <f t="shared" si="6"/>
        <v>0</v>
      </c>
      <c r="I25" s="56">
        <f t="shared" si="6"/>
        <v>0</v>
      </c>
      <c r="J25" s="56">
        <f t="shared" si="6"/>
        <v>0</v>
      </c>
      <c r="K25" s="56">
        <f t="shared" si="6"/>
        <v>0</v>
      </c>
    </row>
    <row r="26" spans="1:11" ht="13" x14ac:dyDescent="0.25">
      <c r="A26" s="1"/>
      <c r="B26" s="1"/>
      <c r="C26" s="18"/>
      <c r="D26" s="1"/>
      <c r="E26" s="1"/>
      <c r="F26" s="1"/>
      <c r="G26" s="1"/>
      <c r="H26" s="1"/>
      <c r="I26" s="1"/>
      <c r="J26" s="1"/>
      <c r="K26" s="1"/>
    </row>
    <row r="27" spans="1:11" ht="15.5" x14ac:dyDescent="0.35">
      <c r="A27" s="292" t="s">
        <v>21</v>
      </c>
      <c r="B27" s="292"/>
      <c r="C27" s="292"/>
      <c r="D27" s="292"/>
      <c r="E27" s="292"/>
      <c r="F27" s="292"/>
      <c r="G27" s="292"/>
      <c r="H27" s="292"/>
      <c r="I27" s="292"/>
      <c r="J27" s="292"/>
      <c r="K27" s="292"/>
    </row>
    <row r="28" spans="1:11" ht="15.5" x14ac:dyDescent="0.35">
      <c r="A28" s="292" t="s">
        <v>22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</row>
    <row r="29" spans="1:11" ht="12.75" customHeight="1" x14ac:dyDescent="0.35">
      <c r="A29" s="275"/>
      <c r="B29" s="275"/>
      <c r="C29" s="275"/>
      <c r="D29" s="275"/>
      <c r="E29" s="8"/>
      <c r="F29" s="8"/>
      <c r="G29" s="8"/>
      <c r="H29" s="8"/>
      <c r="I29" s="8"/>
      <c r="J29" s="8"/>
      <c r="K29" s="8"/>
    </row>
    <row r="30" spans="1:11" ht="13" x14ac:dyDescent="0.25">
      <c r="A30" s="298" t="s">
        <v>23</v>
      </c>
      <c r="B30" s="298"/>
      <c r="C30" s="298"/>
      <c r="D30" s="298"/>
      <c r="E30" s="256" t="s">
        <v>24</v>
      </c>
      <c r="F30" s="256"/>
      <c r="G30" s="256"/>
      <c r="H30" s="256"/>
      <c r="I30" s="46"/>
      <c r="J30" s="73" t="s">
        <v>25</v>
      </c>
      <c r="K30" s="73"/>
    </row>
    <row r="31" spans="1:11" ht="13.5" customHeight="1" x14ac:dyDescent="0.35">
      <c r="A31" s="292" t="s">
        <v>26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3.5" customHeight="1" x14ac:dyDescent="0.35">
      <c r="A32" s="275"/>
      <c r="B32" s="275"/>
      <c r="C32" s="275"/>
      <c r="D32" s="275"/>
      <c r="E32" s="8"/>
      <c r="F32" s="8"/>
      <c r="G32" s="8"/>
      <c r="H32" s="8"/>
      <c r="I32" s="8"/>
      <c r="J32" s="8"/>
      <c r="K32" s="8"/>
    </row>
    <row r="33" spans="1:11" ht="13" x14ac:dyDescent="0.25">
      <c r="A33" s="298" t="s">
        <v>23</v>
      </c>
      <c r="B33" s="298"/>
      <c r="C33" s="298"/>
      <c r="D33" s="298"/>
      <c r="E33" s="256" t="s">
        <v>24</v>
      </c>
      <c r="F33" s="256"/>
      <c r="G33" s="256"/>
      <c r="H33" s="256"/>
      <c r="I33" s="46"/>
      <c r="J33" s="73" t="s">
        <v>25</v>
      </c>
      <c r="K33" s="73"/>
    </row>
    <row r="34" spans="1:11" ht="14.25" customHeight="1" x14ac:dyDescent="0.35">
      <c r="A34" s="275"/>
      <c r="B34" s="275"/>
      <c r="C34" s="275"/>
      <c r="D34" s="275"/>
      <c r="E34" s="8"/>
      <c r="F34" s="8"/>
      <c r="G34" s="8"/>
      <c r="H34" s="8"/>
      <c r="I34" s="8"/>
      <c r="J34" s="8"/>
      <c r="K34" s="8"/>
    </row>
    <row r="35" spans="1:11" ht="13" x14ac:dyDescent="0.25">
      <c r="A35" s="298" t="s">
        <v>23</v>
      </c>
      <c r="B35" s="298"/>
      <c r="C35" s="298"/>
      <c r="D35" s="298"/>
      <c r="E35" s="256" t="s">
        <v>24</v>
      </c>
      <c r="F35" s="256"/>
      <c r="G35" s="256"/>
      <c r="H35" s="256"/>
      <c r="I35" s="46"/>
      <c r="J35" s="73" t="s">
        <v>25</v>
      </c>
      <c r="K35" s="73"/>
    </row>
    <row r="36" spans="1:11" ht="11.25" customHeight="1" x14ac:dyDescent="0.35">
      <c r="A36" s="275"/>
      <c r="B36" s="275"/>
      <c r="C36" s="275"/>
      <c r="D36" s="275"/>
      <c r="E36" s="8"/>
      <c r="F36" s="8"/>
      <c r="G36" s="8"/>
      <c r="H36" s="8"/>
      <c r="I36" s="8"/>
      <c r="J36" s="8"/>
      <c r="K36" s="8"/>
    </row>
    <row r="37" spans="1:11" ht="13" x14ac:dyDescent="0.25">
      <c r="A37" s="298" t="s">
        <v>23</v>
      </c>
      <c r="B37" s="298"/>
      <c r="C37" s="298"/>
      <c r="D37" s="298"/>
      <c r="E37" s="256" t="s">
        <v>24</v>
      </c>
      <c r="F37" s="256"/>
      <c r="G37" s="256"/>
      <c r="H37" s="256"/>
      <c r="I37" s="46"/>
      <c r="J37" s="73" t="s">
        <v>25</v>
      </c>
      <c r="K37" s="73"/>
    </row>
  </sheetData>
  <mergeCells count="42">
    <mergeCell ref="A18:F18"/>
    <mergeCell ref="F8:J8"/>
    <mergeCell ref="A9:D9"/>
    <mergeCell ref="D12:E12"/>
    <mergeCell ref="A11:G11"/>
    <mergeCell ref="I15:J15"/>
    <mergeCell ref="A15:A16"/>
    <mergeCell ref="B15:B16"/>
    <mergeCell ref="C15:C16"/>
    <mergeCell ref="D15:D16"/>
    <mergeCell ref="A32:D32"/>
    <mergeCell ref="A27:K27"/>
    <mergeCell ref="A25:C25"/>
    <mergeCell ref="A29:D29"/>
    <mergeCell ref="A28:K28"/>
    <mergeCell ref="A30:D30"/>
    <mergeCell ref="E30:H30"/>
    <mergeCell ref="A31:K31"/>
    <mergeCell ref="A36:D36"/>
    <mergeCell ref="A33:D33"/>
    <mergeCell ref="A37:D37"/>
    <mergeCell ref="A34:D34"/>
    <mergeCell ref="E37:H37"/>
    <mergeCell ref="E33:H33"/>
    <mergeCell ref="A35:D35"/>
    <mergeCell ref="E35:H35"/>
    <mergeCell ref="A1:J1"/>
    <mergeCell ref="A2:K2"/>
    <mergeCell ref="A3:K3"/>
    <mergeCell ref="K15:K16"/>
    <mergeCell ref="A8:D8"/>
    <mergeCell ref="F9:J9"/>
    <mergeCell ref="A10:J10"/>
    <mergeCell ref="E15:E16"/>
    <mergeCell ref="F15:F16"/>
    <mergeCell ref="G15:G16"/>
    <mergeCell ref="H15:H16"/>
    <mergeCell ref="A6:K6"/>
    <mergeCell ref="A4:K4"/>
    <mergeCell ref="A5:K5"/>
    <mergeCell ref="F12:H12"/>
    <mergeCell ref="F13:H13"/>
  </mergeCells>
  <conditionalFormatting sqref="G19:K24">
    <cfRule type="cellIs" dxfId="12" priority="6" stopIfTrue="1" operator="equal">
      <formula>0</formula>
    </cfRule>
  </conditionalFormatting>
  <printOptions horizontalCentered="1"/>
  <pageMargins left="0" right="0.6692913385826772" top="0.94488188976377963" bottom="0.78740157480314965" header="0.31496062992125984" footer="0"/>
  <pageSetup paperSize="9" scale="83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2022.gada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6"/>
  <sheetViews>
    <sheetView topLeftCell="G1" zoomScaleNormal="100" workbookViewId="0">
      <selection activeCell="M8" sqref="M8"/>
    </sheetView>
  </sheetViews>
  <sheetFormatPr defaultColWidth="9.1796875" defaultRowHeight="13" x14ac:dyDescent="0.3"/>
  <cols>
    <col min="1" max="1" width="5.26953125" style="28" customWidth="1"/>
    <col min="2" max="2" width="9" style="28" customWidth="1"/>
    <col min="3" max="3" width="21.54296875" style="28" customWidth="1"/>
    <col min="4" max="4" width="11.81640625" style="28" customWidth="1"/>
    <col min="5" max="5" width="10.453125" style="28" customWidth="1"/>
    <col min="6" max="6" width="15.26953125" style="28" customWidth="1"/>
    <col min="7" max="7" width="12.81640625" style="28" customWidth="1"/>
    <col min="8" max="11" width="18.453125" style="28" customWidth="1"/>
    <col min="12" max="12" width="10.26953125" style="28" customWidth="1"/>
    <col min="13" max="13" width="12.54296875" style="28" customWidth="1"/>
    <col min="14" max="16384" width="9.1796875" style="28"/>
  </cols>
  <sheetData>
    <row r="1" spans="1:13" ht="15.5" x14ac:dyDescent="0.35">
      <c r="A1" s="294" t="s">
        <v>0</v>
      </c>
      <c r="B1" s="294"/>
      <c r="C1" s="294"/>
      <c r="D1" s="294"/>
      <c r="E1" s="294"/>
      <c r="F1" s="294"/>
      <c r="G1" s="294"/>
      <c r="H1" s="294"/>
      <c r="I1" s="294"/>
      <c r="J1" s="294"/>
      <c r="K1" s="14"/>
      <c r="L1" s="14"/>
    </row>
    <row r="2" spans="1:13" ht="15.75" customHeight="1" x14ac:dyDescent="0.35">
      <c r="A2" s="253" t="s">
        <v>93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72"/>
      <c r="M2" s="72"/>
    </row>
    <row r="3" spans="1:13" ht="18" customHeight="1" x14ac:dyDescent="0.35">
      <c r="A3" s="253" t="s">
        <v>77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326"/>
      <c r="M3" s="326"/>
    </row>
    <row r="4" spans="1:13" ht="18" customHeight="1" x14ac:dyDescent="0.35">
      <c r="A4" s="253" t="s">
        <v>78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71"/>
      <c r="M4" s="71"/>
    </row>
    <row r="5" spans="1:13" ht="15.75" customHeight="1" x14ac:dyDescent="0.35">
      <c r="A5" s="253" t="s">
        <v>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72"/>
      <c r="M5" s="72"/>
    </row>
    <row r="6" spans="1:13" ht="18" customHeight="1" x14ac:dyDescent="0.35">
      <c r="A6" s="303" t="s">
        <v>94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70"/>
      <c r="M6" s="70"/>
    </row>
    <row r="7" spans="1:13" ht="13.5" customHeight="1" x14ac:dyDescent="0.3">
      <c r="A7" s="297"/>
      <c r="B7" s="297"/>
      <c r="C7" s="297"/>
      <c r="D7" s="297"/>
      <c r="E7" s="15"/>
      <c r="F7" s="297"/>
      <c r="G7" s="297"/>
      <c r="H7" s="297"/>
      <c r="I7" s="297"/>
      <c r="J7" s="297"/>
      <c r="K7" s="4"/>
      <c r="L7" s="4"/>
    </row>
    <row r="8" spans="1:13" x14ac:dyDescent="0.3">
      <c r="A8" s="298" t="s">
        <v>1</v>
      </c>
      <c r="B8" s="298"/>
      <c r="C8" s="298"/>
      <c r="D8" s="298"/>
      <c r="E8" s="15"/>
      <c r="F8" s="298" t="s">
        <v>2</v>
      </c>
      <c r="G8" s="298"/>
      <c r="H8" s="298"/>
      <c r="I8" s="298"/>
      <c r="J8" s="298"/>
      <c r="K8" s="4"/>
      <c r="L8" s="4"/>
    </row>
    <row r="9" spans="1:13" ht="17.5" x14ac:dyDescent="0.35">
      <c r="A9" s="299" t="s">
        <v>34</v>
      </c>
      <c r="B9" s="299"/>
      <c r="C9" s="299"/>
      <c r="D9" s="299"/>
      <c r="E9" s="299"/>
      <c r="F9" s="299"/>
      <c r="G9" s="299"/>
      <c r="H9" s="299"/>
      <c r="I9" s="299"/>
      <c r="J9" s="299"/>
      <c r="K9" s="2"/>
      <c r="L9" s="2"/>
    </row>
    <row r="10" spans="1:13" ht="17.5" x14ac:dyDescent="0.35">
      <c r="A10" s="261" t="s">
        <v>28</v>
      </c>
      <c r="B10" s="325"/>
      <c r="C10" s="325"/>
      <c r="D10" s="325"/>
      <c r="E10" s="325"/>
      <c r="F10" s="325"/>
      <c r="G10" s="325"/>
      <c r="H10" s="16"/>
      <c r="I10" s="47"/>
    </row>
    <row r="11" spans="1:13" ht="15" customHeight="1" x14ac:dyDescent="0.35">
      <c r="A11" s="50"/>
      <c r="B11" s="50"/>
      <c r="C11" s="50"/>
      <c r="D11" s="50"/>
      <c r="E11" s="50"/>
      <c r="F11" s="50"/>
      <c r="G11" s="50"/>
      <c r="H11" s="50"/>
      <c r="I11" s="50"/>
    </row>
    <row r="12" spans="1:13" ht="15.5" x14ac:dyDescent="0.35">
      <c r="A12" s="3" t="s">
        <v>3</v>
      </c>
      <c r="B12" s="9"/>
      <c r="C12" s="9"/>
      <c r="D12" s="311" t="s">
        <v>4</v>
      </c>
      <c r="E12" s="311"/>
      <c r="F12" s="263"/>
      <c r="G12" s="263"/>
      <c r="H12" s="263"/>
      <c r="I12" s="11"/>
      <c r="J12" s="64"/>
      <c r="K12" s="11"/>
    </row>
    <row r="13" spans="1:13" ht="15.75" customHeight="1" x14ac:dyDescent="0.35">
      <c r="A13" s="4"/>
      <c r="B13" s="10"/>
      <c r="C13" s="13" t="s">
        <v>5</v>
      </c>
      <c r="D13" s="12"/>
      <c r="E13" s="17"/>
      <c r="F13" s="264" t="s">
        <v>6</v>
      </c>
      <c r="G13" s="264"/>
      <c r="H13" s="264"/>
      <c r="I13" s="65" t="s">
        <v>140</v>
      </c>
      <c r="J13" s="65"/>
      <c r="K13" s="65"/>
    </row>
    <row r="14" spans="1:13" ht="15.75" customHeight="1" thickBot="1" x14ac:dyDescent="0.35">
      <c r="A14" s="4"/>
      <c r="B14" s="4"/>
      <c r="C14" s="4"/>
      <c r="D14" s="4"/>
      <c r="E14" s="4"/>
      <c r="F14" s="21"/>
      <c r="G14" s="21"/>
      <c r="H14" s="21"/>
      <c r="I14" s="65" t="s">
        <v>141</v>
      </c>
      <c r="J14" s="66"/>
      <c r="K14" s="66"/>
      <c r="M14" s="4"/>
    </row>
    <row r="15" spans="1:13" ht="103.5" customHeight="1" thickBot="1" x14ac:dyDescent="0.35">
      <c r="A15" s="221" t="s">
        <v>7</v>
      </c>
      <c r="B15" s="222" t="s">
        <v>29</v>
      </c>
      <c r="C15" s="201" t="s">
        <v>35</v>
      </c>
      <c r="D15" s="221" t="s">
        <v>55</v>
      </c>
      <c r="E15" s="223" t="s">
        <v>36</v>
      </c>
      <c r="F15" s="59" t="s">
        <v>48</v>
      </c>
      <c r="G15" s="33" t="s">
        <v>58</v>
      </c>
      <c r="H15" s="59" t="s">
        <v>61</v>
      </c>
      <c r="I15" s="33" t="s">
        <v>89</v>
      </c>
      <c r="J15" s="34" t="s">
        <v>90</v>
      </c>
      <c r="K15" s="33" t="s">
        <v>60</v>
      </c>
    </row>
    <row r="16" spans="1:13" ht="14.5" thickBot="1" x14ac:dyDescent="0.35">
      <c r="A16" s="199" t="s">
        <v>8</v>
      </c>
      <c r="B16" s="200" t="s">
        <v>9</v>
      </c>
      <c r="C16" s="201" t="s">
        <v>10</v>
      </c>
      <c r="D16" s="202" t="s">
        <v>11</v>
      </c>
      <c r="E16" s="203" t="s">
        <v>12</v>
      </c>
      <c r="F16" s="59" t="s">
        <v>13</v>
      </c>
      <c r="G16" s="33" t="s">
        <v>14</v>
      </c>
      <c r="H16" s="59" t="s">
        <v>15</v>
      </c>
      <c r="I16" s="48" t="s">
        <v>16</v>
      </c>
      <c r="J16" s="34" t="s">
        <v>17</v>
      </c>
      <c r="K16" s="33" t="s">
        <v>18</v>
      </c>
    </row>
    <row r="17" spans="1:13" ht="13.5" thickBot="1" x14ac:dyDescent="0.35">
      <c r="A17" s="307" t="s">
        <v>19</v>
      </c>
      <c r="B17" s="322"/>
      <c r="C17" s="323"/>
      <c r="D17" s="322"/>
      <c r="E17" s="322"/>
      <c r="F17" s="324"/>
      <c r="G17" s="35" t="s">
        <v>47</v>
      </c>
      <c r="H17" s="60" t="s">
        <v>46</v>
      </c>
      <c r="I17" s="49" t="s">
        <v>97</v>
      </c>
      <c r="J17" s="58" t="s">
        <v>142</v>
      </c>
      <c r="K17" s="35" t="s">
        <v>56</v>
      </c>
    </row>
    <row r="18" spans="1:13" x14ac:dyDescent="0.3">
      <c r="A18" s="31">
        <v>1</v>
      </c>
      <c r="B18" s="84"/>
      <c r="C18" s="86"/>
      <c r="D18" s="204"/>
      <c r="E18" s="205"/>
      <c r="F18" s="214"/>
      <c r="G18" s="52">
        <f>IF(D18-F18&gt;=0,D18-F18,0)</f>
        <v>0</v>
      </c>
      <c r="H18" s="61">
        <f>ROUND(G18*E18, 0)</f>
        <v>0</v>
      </c>
      <c r="I18" s="42">
        <f>ROUND(80.25/1000*H18, 2)</f>
        <v>0</v>
      </c>
      <c r="J18" s="63">
        <f>ROUND(85.9/1000*H18, 2)</f>
        <v>0</v>
      </c>
      <c r="K18" s="42">
        <f>ROUND(J18-I18, 2)</f>
        <v>0</v>
      </c>
    </row>
    <row r="19" spans="1:13" x14ac:dyDescent="0.3">
      <c r="A19" s="32">
        <v>2</v>
      </c>
      <c r="B19" s="85"/>
      <c r="C19" s="87"/>
      <c r="D19" s="216"/>
      <c r="E19" s="217"/>
      <c r="F19" s="215"/>
      <c r="G19" s="52">
        <f t="shared" ref="G19:G23" si="0">IF(D19-F19&gt;=0,D19-F19,0)</f>
        <v>0</v>
      </c>
      <c r="H19" s="61">
        <f t="shared" ref="H19:H23" si="1">ROUND(G19*E19, 0)</f>
        <v>0</v>
      </c>
      <c r="I19" s="42">
        <f t="shared" ref="I19:I23" si="2">ROUND(80.25/1000*H19, 2)</f>
        <v>0</v>
      </c>
      <c r="J19" s="63">
        <f t="shared" ref="J19:J23" si="3">ROUND(85.9/1000*H19, 2)</f>
        <v>0</v>
      </c>
      <c r="K19" s="42">
        <f t="shared" ref="K19:K23" si="4">ROUND(J19-I19, 2)</f>
        <v>0</v>
      </c>
    </row>
    <row r="20" spans="1:13" x14ac:dyDescent="0.3">
      <c r="A20" s="32">
        <v>3</v>
      </c>
      <c r="B20" s="85"/>
      <c r="C20" s="87"/>
      <c r="D20" s="216"/>
      <c r="E20" s="217"/>
      <c r="F20" s="215"/>
      <c r="G20" s="52">
        <f t="shared" si="0"/>
        <v>0</v>
      </c>
      <c r="H20" s="61">
        <f t="shared" si="1"/>
        <v>0</v>
      </c>
      <c r="I20" s="42">
        <f t="shared" si="2"/>
        <v>0</v>
      </c>
      <c r="J20" s="63">
        <f t="shared" si="3"/>
        <v>0</v>
      </c>
      <c r="K20" s="42">
        <f t="shared" si="4"/>
        <v>0</v>
      </c>
    </row>
    <row r="21" spans="1:13" x14ac:dyDescent="0.3">
      <c r="A21" s="32">
        <v>4</v>
      </c>
      <c r="B21" s="85"/>
      <c r="C21" s="87"/>
      <c r="D21" s="216"/>
      <c r="E21" s="217"/>
      <c r="F21" s="215"/>
      <c r="G21" s="52">
        <f t="shared" si="0"/>
        <v>0</v>
      </c>
      <c r="H21" s="61">
        <f t="shared" si="1"/>
        <v>0</v>
      </c>
      <c r="I21" s="42">
        <f t="shared" si="2"/>
        <v>0</v>
      </c>
      <c r="J21" s="63">
        <f t="shared" si="3"/>
        <v>0</v>
      </c>
      <c r="K21" s="42">
        <f t="shared" si="4"/>
        <v>0</v>
      </c>
    </row>
    <row r="22" spans="1:13" x14ac:dyDescent="0.3">
      <c r="A22" s="32">
        <v>5</v>
      </c>
      <c r="B22" s="85"/>
      <c r="C22" s="87"/>
      <c r="D22" s="216"/>
      <c r="E22" s="217"/>
      <c r="F22" s="215"/>
      <c r="G22" s="52">
        <f t="shared" si="0"/>
        <v>0</v>
      </c>
      <c r="H22" s="61">
        <f t="shared" si="1"/>
        <v>0</v>
      </c>
      <c r="I22" s="42">
        <f t="shared" si="2"/>
        <v>0</v>
      </c>
      <c r="J22" s="63">
        <f t="shared" si="3"/>
        <v>0</v>
      </c>
      <c r="K22" s="42">
        <f t="shared" si="4"/>
        <v>0</v>
      </c>
    </row>
    <row r="23" spans="1:13" ht="13.5" thickBot="1" x14ac:dyDescent="0.35">
      <c r="A23" s="32">
        <v>6</v>
      </c>
      <c r="B23" s="85"/>
      <c r="C23" s="88"/>
      <c r="D23" s="218"/>
      <c r="E23" s="219"/>
      <c r="F23" s="215"/>
      <c r="G23" s="52">
        <f t="shared" si="0"/>
        <v>0</v>
      </c>
      <c r="H23" s="61">
        <f t="shared" si="1"/>
        <v>0</v>
      </c>
      <c r="I23" s="42">
        <f t="shared" si="2"/>
        <v>0</v>
      </c>
      <c r="J23" s="63">
        <f t="shared" si="3"/>
        <v>0</v>
      </c>
      <c r="K23" s="42">
        <f t="shared" si="4"/>
        <v>0</v>
      </c>
    </row>
    <row r="24" spans="1:13" ht="13.5" thickBot="1" x14ac:dyDescent="0.35">
      <c r="A24" s="304" t="s">
        <v>33</v>
      </c>
      <c r="B24" s="320"/>
      <c r="C24" s="321"/>
      <c r="D24" s="220">
        <f>SUM(D18:D23)</f>
        <v>0</v>
      </c>
      <c r="E24" s="213" t="s">
        <v>20</v>
      </c>
      <c r="F24" s="62">
        <f t="shared" ref="F24:K24" si="5">SUM(F18:F23)</f>
        <v>0</v>
      </c>
      <c r="G24" s="43">
        <f t="shared" si="5"/>
        <v>0</v>
      </c>
      <c r="H24" s="62">
        <f t="shared" si="5"/>
        <v>0</v>
      </c>
      <c r="I24" s="56">
        <f t="shared" si="5"/>
        <v>0</v>
      </c>
      <c r="J24" s="56">
        <f t="shared" si="5"/>
        <v>0</v>
      </c>
      <c r="K24" s="55">
        <f t="shared" si="5"/>
        <v>0</v>
      </c>
    </row>
    <row r="25" spans="1:13" x14ac:dyDescent="0.3">
      <c r="A25" s="4"/>
      <c r="B25" s="4"/>
      <c r="C25" s="4"/>
      <c r="D25" s="4"/>
      <c r="E25" s="4"/>
      <c r="F25" s="4"/>
      <c r="G25" s="29"/>
      <c r="H25" s="30"/>
      <c r="I25" s="30"/>
      <c r="J25" s="30"/>
      <c r="K25" s="30"/>
      <c r="L25" s="21"/>
      <c r="M25" s="29"/>
    </row>
    <row r="26" spans="1:13" ht="12.75" customHeight="1" x14ac:dyDescent="0.35">
      <c r="A26" s="69" t="s">
        <v>21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7" spans="1:13" ht="15.5" x14ac:dyDescent="0.35">
      <c r="A27" s="69" t="s">
        <v>22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</row>
    <row r="28" spans="1:13" ht="12.75" customHeight="1" x14ac:dyDescent="0.35">
      <c r="A28" s="275"/>
      <c r="B28" s="275"/>
      <c r="C28" s="275"/>
      <c r="D28" s="275"/>
      <c r="E28" s="8"/>
      <c r="F28" s="8"/>
      <c r="G28" s="8"/>
      <c r="H28" s="8"/>
      <c r="I28" s="8"/>
      <c r="J28" s="8"/>
      <c r="K28" s="8"/>
    </row>
    <row r="29" spans="1:13" x14ac:dyDescent="0.3">
      <c r="A29" s="298" t="s">
        <v>23</v>
      </c>
      <c r="B29" s="298"/>
      <c r="C29" s="298"/>
      <c r="D29" s="298"/>
      <c r="E29" s="256" t="s">
        <v>24</v>
      </c>
      <c r="F29" s="256"/>
      <c r="G29" s="256"/>
      <c r="H29" s="256"/>
      <c r="I29" s="46"/>
      <c r="J29" s="73" t="s">
        <v>25</v>
      </c>
      <c r="K29" s="73"/>
    </row>
    <row r="30" spans="1:13" ht="15.5" x14ac:dyDescent="0.35">
      <c r="A30" s="69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</row>
    <row r="31" spans="1:13" ht="15.5" x14ac:dyDescent="0.35">
      <c r="A31" s="275"/>
      <c r="B31" s="275"/>
      <c r="C31" s="275"/>
      <c r="D31" s="275"/>
      <c r="E31" s="8"/>
      <c r="F31" s="8"/>
      <c r="G31" s="8"/>
      <c r="H31" s="8"/>
      <c r="I31" s="8"/>
      <c r="J31" s="8"/>
      <c r="K31" s="8"/>
    </row>
    <row r="32" spans="1:13" x14ac:dyDescent="0.3">
      <c r="A32" s="298" t="s">
        <v>23</v>
      </c>
      <c r="B32" s="298"/>
      <c r="C32" s="298"/>
      <c r="D32" s="298"/>
      <c r="E32" s="256" t="s">
        <v>24</v>
      </c>
      <c r="F32" s="256"/>
      <c r="G32" s="256"/>
      <c r="H32" s="256"/>
      <c r="I32" s="46"/>
      <c r="J32" s="73" t="s">
        <v>25</v>
      </c>
      <c r="K32" s="73"/>
    </row>
    <row r="33" spans="1:11" ht="12" customHeight="1" x14ac:dyDescent="0.35">
      <c r="A33" s="275"/>
      <c r="B33" s="275"/>
      <c r="C33" s="275"/>
      <c r="D33" s="275"/>
      <c r="E33" s="8"/>
      <c r="F33" s="8"/>
      <c r="G33" s="8"/>
      <c r="H33" s="8"/>
      <c r="I33" s="8"/>
      <c r="J33" s="8"/>
      <c r="K33" s="8"/>
    </row>
    <row r="34" spans="1:11" x14ac:dyDescent="0.3">
      <c r="A34" s="298" t="s">
        <v>23</v>
      </c>
      <c r="B34" s="298"/>
      <c r="C34" s="298"/>
      <c r="D34" s="298"/>
      <c r="E34" s="256" t="s">
        <v>24</v>
      </c>
      <c r="F34" s="256"/>
      <c r="G34" s="256"/>
      <c r="H34" s="256"/>
      <c r="I34" s="46"/>
      <c r="J34" s="73" t="s">
        <v>25</v>
      </c>
      <c r="K34" s="73"/>
    </row>
    <row r="35" spans="1:11" ht="10.5" customHeight="1" x14ac:dyDescent="0.35">
      <c r="A35" s="275"/>
      <c r="B35" s="275"/>
      <c r="C35" s="275"/>
      <c r="D35" s="275"/>
      <c r="E35" s="8"/>
      <c r="F35" s="8"/>
      <c r="G35" s="8"/>
      <c r="H35" s="8"/>
      <c r="I35" s="8"/>
      <c r="J35" s="8"/>
      <c r="K35" s="8"/>
    </row>
    <row r="36" spans="1:11" x14ac:dyDescent="0.3">
      <c r="A36" s="298" t="s">
        <v>23</v>
      </c>
      <c r="B36" s="298"/>
      <c r="C36" s="298"/>
      <c r="D36" s="298"/>
      <c r="E36" s="256" t="s">
        <v>24</v>
      </c>
      <c r="F36" s="256"/>
      <c r="G36" s="256"/>
      <c r="H36" s="256"/>
      <c r="I36" s="46"/>
      <c r="J36" s="73" t="s">
        <v>25</v>
      </c>
      <c r="K36" s="73"/>
    </row>
  </sheetData>
  <mergeCells count="30">
    <mergeCell ref="A6:K6"/>
    <mergeCell ref="A1:J1"/>
    <mergeCell ref="A4:K4"/>
    <mergeCell ref="A3:K3"/>
    <mergeCell ref="L3:M3"/>
    <mergeCell ref="A2:K2"/>
    <mergeCell ref="A5:K5"/>
    <mergeCell ref="A24:C24"/>
    <mergeCell ref="D12:E12"/>
    <mergeCell ref="A7:D7"/>
    <mergeCell ref="F7:J7"/>
    <mergeCell ref="A9:J9"/>
    <mergeCell ref="A17:F17"/>
    <mergeCell ref="A8:D8"/>
    <mergeCell ref="F8:J8"/>
    <mergeCell ref="A10:G10"/>
    <mergeCell ref="F12:H12"/>
    <mergeCell ref="F13:H13"/>
    <mergeCell ref="A28:D28"/>
    <mergeCell ref="A29:D29"/>
    <mergeCell ref="E29:H29"/>
    <mergeCell ref="A32:D32"/>
    <mergeCell ref="E32:H32"/>
    <mergeCell ref="A31:D31"/>
    <mergeCell ref="A36:D36"/>
    <mergeCell ref="E36:H36"/>
    <mergeCell ref="A33:D33"/>
    <mergeCell ref="A34:D34"/>
    <mergeCell ref="A35:D35"/>
    <mergeCell ref="E34:H34"/>
  </mergeCells>
  <conditionalFormatting sqref="G18:K23">
    <cfRule type="cellIs" dxfId="11" priority="7" stopIfTrue="1" operator="equal">
      <formula>0</formula>
    </cfRule>
  </conditionalFormatting>
  <printOptions horizontalCentered="1"/>
  <pageMargins left="0" right="0" top="1.0629921259842521" bottom="0.78740157480314965" header="0.39370078740157483" footer="0"/>
  <pageSetup paperSize="9" scale="91" fitToHeight="0" orientation="landscape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2022.gada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6"/>
  <sheetViews>
    <sheetView zoomScaleNormal="100" workbookViewId="0">
      <selection activeCell="A4" sqref="A4:K4"/>
    </sheetView>
  </sheetViews>
  <sheetFormatPr defaultRowHeight="12.5" x14ac:dyDescent="0.25"/>
  <cols>
    <col min="1" max="1" width="5.7265625" customWidth="1"/>
    <col min="2" max="2" width="9.1796875" customWidth="1"/>
    <col min="3" max="3" width="22.26953125" customWidth="1"/>
    <col min="4" max="4" width="11.1796875" customWidth="1"/>
    <col min="5" max="5" width="10.1796875" customWidth="1"/>
    <col min="6" max="6" width="13.7265625" customWidth="1"/>
    <col min="7" max="11" width="16.453125" customWidth="1"/>
    <col min="12" max="12" width="11.26953125" customWidth="1"/>
    <col min="13" max="13" width="11.453125" customWidth="1"/>
  </cols>
  <sheetData>
    <row r="1" spans="1:13" ht="15.5" x14ac:dyDescent="0.35">
      <c r="A1" s="294" t="s">
        <v>0</v>
      </c>
      <c r="B1" s="294"/>
      <c r="C1" s="294"/>
      <c r="D1" s="294"/>
      <c r="E1" s="294"/>
      <c r="F1" s="294"/>
      <c r="G1" s="294"/>
      <c r="H1" s="294"/>
      <c r="I1" s="294"/>
      <c r="J1" s="294"/>
      <c r="K1" s="14"/>
      <c r="L1" s="14"/>
    </row>
    <row r="2" spans="1:13" ht="17.25" customHeight="1" x14ac:dyDescent="0.35">
      <c r="A2" s="253" t="s">
        <v>93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41"/>
      <c r="M2" s="41"/>
    </row>
    <row r="3" spans="1:13" ht="15.75" customHeight="1" x14ac:dyDescent="0.35">
      <c r="A3" s="253" t="s">
        <v>77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1:13" ht="16.5" customHeight="1" x14ac:dyDescent="0.35">
      <c r="A4" s="253" t="s">
        <v>78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</row>
    <row r="5" spans="1:13" ht="15.75" customHeight="1" x14ac:dyDescent="0.35">
      <c r="A5" s="253" t="s">
        <v>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</row>
    <row r="6" spans="1:13" ht="15.75" customHeight="1" x14ac:dyDescent="0.35">
      <c r="A6" s="303" t="s">
        <v>94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253"/>
      <c r="M6" s="253"/>
    </row>
    <row r="7" spans="1:13" ht="15.75" customHeight="1" x14ac:dyDescent="0.3">
      <c r="A7" s="297"/>
      <c r="B7" s="297"/>
      <c r="C7" s="297"/>
      <c r="D7" s="297"/>
      <c r="E7" s="15"/>
      <c r="F7" s="297"/>
      <c r="G7" s="297"/>
      <c r="H7" s="297"/>
      <c r="I7" s="297"/>
      <c r="J7" s="297"/>
      <c r="K7" s="4"/>
      <c r="L7" s="4"/>
    </row>
    <row r="8" spans="1:13" ht="13" x14ac:dyDescent="0.3">
      <c r="A8" s="298" t="s">
        <v>1</v>
      </c>
      <c r="B8" s="298"/>
      <c r="C8" s="298"/>
      <c r="D8" s="298"/>
      <c r="E8" s="15"/>
      <c r="F8" s="298" t="s">
        <v>2</v>
      </c>
      <c r="G8" s="298"/>
      <c r="H8" s="298"/>
      <c r="I8" s="298"/>
      <c r="J8" s="298"/>
      <c r="K8" s="4"/>
      <c r="L8" s="4"/>
    </row>
    <row r="9" spans="1:13" ht="17.5" x14ac:dyDescent="0.35">
      <c r="A9" s="299" t="s">
        <v>37</v>
      </c>
      <c r="B9" s="299"/>
      <c r="C9" s="299"/>
      <c r="D9" s="299"/>
      <c r="E9" s="299"/>
      <c r="F9" s="299"/>
      <c r="G9" s="299"/>
      <c r="H9" s="299"/>
      <c r="I9" s="299"/>
      <c r="J9" s="299"/>
      <c r="K9" s="2"/>
      <c r="L9" s="2"/>
    </row>
    <row r="10" spans="1:13" ht="17.5" x14ac:dyDescent="0.35">
      <c r="A10" s="261" t="s">
        <v>28</v>
      </c>
      <c r="B10" s="312"/>
      <c r="C10" s="312"/>
      <c r="D10" s="312"/>
      <c r="E10" s="312"/>
      <c r="F10" s="312"/>
      <c r="G10" s="312"/>
      <c r="H10" s="16"/>
      <c r="I10" s="47"/>
      <c r="J10" s="6"/>
      <c r="K10" s="4"/>
      <c r="L10" s="4"/>
    </row>
    <row r="11" spans="1:13" ht="9.75" customHeight="1" x14ac:dyDescent="0.3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4"/>
      <c r="L11" s="4"/>
    </row>
    <row r="12" spans="1:13" ht="15.75" customHeight="1" x14ac:dyDescent="0.35">
      <c r="A12" s="3" t="s">
        <v>3</v>
      </c>
      <c r="B12" s="9"/>
      <c r="C12" s="9"/>
      <c r="D12" s="57" t="s">
        <v>4</v>
      </c>
      <c r="E12" s="57"/>
      <c r="F12" s="263"/>
      <c r="G12" s="263"/>
      <c r="H12" s="263"/>
      <c r="I12" s="11"/>
      <c r="J12" s="64"/>
      <c r="K12" s="11"/>
    </row>
    <row r="13" spans="1:13" ht="12.75" customHeight="1" x14ac:dyDescent="0.35">
      <c r="A13" s="1"/>
      <c r="B13" s="10"/>
      <c r="C13" s="13" t="s">
        <v>5</v>
      </c>
      <c r="D13" s="12"/>
      <c r="E13" s="17"/>
      <c r="F13" s="264" t="s">
        <v>6</v>
      </c>
      <c r="G13" s="264"/>
      <c r="H13" s="264"/>
      <c r="I13" s="65" t="s">
        <v>140</v>
      </c>
      <c r="J13" s="65"/>
      <c r="K13" s="65"/>
    </row>
    <row r="14" spans="1:13" ht="12.75" customHeight="1" thickBot="1" x14ac:dyDescent="0.35">
      <c r="A14" s="1"/>
      <c r="B14" s="11"/>
      <c r="C14" s="1"/>
      <c r="D14" s="1"/>
      <c r="E14" s="1"/>
      <c r="F14" s="1"/>
      <c r="G14" s="21"/>
      <c r="H14" s="1"/>
      <c r="I14" s="65" t="s">
        <v>141</v>
      </c>
      <c r="J14" s="66"/>
      <c r="K14" s="66"/>
      <c r="M14" s="22"/>
    </row>
    <row r="15" spans="1:13" ht="131.25" customHeight="1" thickBot="1" x14ac:dyDescent="0.3">
      <c r="A15" s="221" t="s">
        <v>7</v>
      </c>
      <c r="B15" s="222" t="s">
        <v>29</v>
      </c>
      <c r="C15" s="201" t="s">
        <v>38</v>
      </c>
      <c r="D15" s="221" t="s">
        <v>55</v>
      </c>
      <c r="E15" s="223" t="s">
        <v>36</v>
      </c>
      <c r="F15" s="182" t="s">
        <v>48</v>
      </c>
      <c r="G15" s="33" t="s">
        <v>62</v>
      </c>
      <c r="H15" s="34" t="s">
        <v>63</v>
      </c>
      <c r="I15" s="33" t="s">
        <v>87</v>
      </c>
      <c r="J15" s="33" t="s">
        <v>88</v>
      </c>
      <c r="K15" s="33" t="s">
        <v>64</v>
      </c>
    </row>
    <row r="16" spans="1:13" ht="14.5" thickBot="1" x14ac:dyDescent="0.3">
      <c r="A16" s="199" t="s">
        <v>8</v>
      </c>
      <c r="B16" s="200" t="s">
        <v>9</v>
      </c>
      <c r="C16" s="201" t="s">
        <v>10</v>
      </c>
      <c r="D16" s="202" t="s">
        <v>11</v>
      </c>
      <c r="E16" s="203" t="s">
        <v>12</v>
      </c>
      <c r="F16" s="182" t="s">
        <v>13</v>
      </c>
      <c r="G16" s="33" t="s">
        <v>14</v>
      </c>
      <c r="H16" s="33" t="s">
        <v>15</v>
      </c>
      <c r="I16" s="48" t="s">
        <v>16</v>
      </c>
      <c r="J16" s="33" t="s">
        <v>17</v>
      </c>
      <c r="K16" s="33" t="s">
        <v>18</v>
      </c>
    </row>
    <row r="17" spans="1:13" ht="13" thickBot="1" x14ac:dyDescent="0.3">
      <c r="A17" s="307" t="s">
        <v>19</v>
      </c>
      <c r="B17" s="308"/>
      <c r="C17" s="309"/>
      <c r="D17" s="308"/>
      <c r="E17" s="308"/>
      <c r="F17" s="310"/>
      <c r="G17" s="35" t="s">
        <v>47</v>
      </c>
      <c r="H17" s="36" t="s">
        <v>46</v>
      </c>
      <c r="I17" s="49" t="s">
        <v>97</v>
      </c>
      <c r="J17" s="36" t="s">
        <v>142</v>
      </c>
      <c r="K17" s="35" t="s">
        <v>56</v>
      </c>
    </row>
    <row r="18" spans="1:13" ht="13" x14ac:dyDescent="0.3">
      <c r="A18" s="38">
        <v>1</v>
      </c>
      <c r="B18" s="84"/>
      <c r="C18" s="86"/>
      <c r="D18" s="90"/>
      <c r="E18" s="224"/>
      <c r="F18" s="225"/>
      <c r="G18" s="240">
        <f>IF(D18-F18&gt;=0,D18-F18,0)</f>
        <v>0</v>
      </c>
      <c r="H18" s="61">
        <f>ROUND(G18*E18, 0)</f>
        <v>0</v>
      </c>
      <c r="I18" s="42">
        <f>ROUND(80.25/1000*H18, 2)</f>
        <v>0</v>
      </c>
      <c r="J18" s="42">
        <f>ROUND(85.9/1000*H18, 2)</f>
        <v>0</v>
      </c>
      <c r="K18" s="42">
        <f>ROUND(J18-I18, 2)</f>
        <v>0</v>
      </c>
    </row>
    <row r="19" spans="1:13" ht="13" x14ac:dyDescent="0.3">
      <c r="A19" s="39">
        <v>2</v>
      </c>
      <c r="B19" s="85"/>
      <c r="C19" s="87"/>
      <c r="D19" s="90"/>
      <c r="E19" s="224"/>
      <c r="F19" s="226"/>
      <c r="G19" s="52">
        <f t="shared" ref="G19:G23" si="0">IF(D19-F19&gt;=0,D19-F19,0)</f>
        <v>0</v>
      </c>
      <c r="H19" s="61">
        <f t="shared" ref="H19:H23" si="1">ROUND(G19*E19, 0)</f>
        <v>0</v>
      </c>
      <c r="I19" s="42">
        <f t="shared" ref="I19:I23" si="2">ROUND(80.25/1000*H19, 2)</f>
        <v>0</v>
      </c>
      <c r="J19" s="42">
        <f t="shared" ref="J19:J23" si="3">ROUND(85.9/1000*H19, 2)</f>
        <v>0</v>
      </c>
      <c r="K19" s="42">
        <f t="shared" ref="K19:K23" si="4">ROUND(J19-I19, 2)</f>
        <v>0</v>
      </c>
    </row>
    <row r="20" spans="1:13" ht="13" x14ac:dyDescent="0.3">
      <c r="A20" s="39">
        <v>3</v>
      </c>
      <c r="B20" s="85"/>
      <c r="C20" s="87"/>
      <c r="D20" s="90"/>
      <c r="E20" s="224"/>
      <c r="F20" s="226"/>
      <c r="G20" s="52">
        <f t="shared" si="0"/>
        <v>0</v>
      </c>
      <c r="H20" s="61">
        <f t="shared" si="1"/>
        <v>0</v>
      </c>
      <c r="I20" s="42">
        <f t="shared" si="2"/>
        <v>0</v>
      </c>
      <c r="J20" s="42">
        <f t="shared" si="3"/>
        <v>0</v>
      </c>
      <c r="K20" s="42">
        <f t="shared" si="4"/>
        <v>0</v>
      </c>
    </row>
    <row r="21" spans="1:13" ht="13" x14ac:dyDescent="0.3">
      <c r="A21" s="39">
        <v>4</v>
      </c>
      <c r="B21" s="85"/>
      <c r="C21" s="87"/>
      <c r="D21" s="90"/>
      <c r="E21" s="224"/>
      <c r="F21" s="226"/>
      <c r="G21" s="52">
        <f t="shared" si="0"/>
        <v>0</v>
      </c>
      <c r="H21" s="61">
        <f t="shared" si="1"/>
        <v>0</v>
      </c>
      <c r="I21" s="42">
        <f t="shared" si="2"/>
        <v>0</v>
      </c>
      <c r="J21" s="42">
        <f t="shared" si="3"/>
        <v>0</v>
      </c>
      <c r="K21" s="42">
        <f t="shared" si="4"/>
        <v>0</v>
      </c>
    </row>
    <row r="22" spans="1:13" ht="13" x14ac:dyDescent="0.3">
      <c r="A22" s="39">
        <v>5</v>
      </c>
      <c r="B22" s="85"/>
      <c r="C22" s="87"/>
      <c r="D22" s="90"/>
      <c r="E22" s="224"/>
      <c r="F22" s="226"/>
      <c r="G22" s="52">
        <f t="shared" si="0"/>
        <v>0</v>
      </c>
      <c r="H22" s="61">
        <f t="shared" si="1"/>
        <v>0</v>
      </c>
      <c r="I22" s="42">
        <f t="shared" si="2"/>
        <v>0</v>
      </c>
      <c r="J22" s="42">
        <f t="shared" si="3"/>
        <v>0</v>
      </c>
      <c r="K22" s="42">
        <f t="shared" si="4"/>
        <v>0</v>
      </c>
    </row>
    <row r="23" spans="1:13" ht="13.5" thickBot="1" x14ac:dyDescent="0.35">
      <c r="A23" s="39">
        <v>6</v>
      </c>
      <c r="B23" s="85"/>
      <c r="C23" s="88"/>
      <c r="D23" s="90"/>
      <c r="E23" s="224"/>
      <c r="F23" s="227"/>
      <c r="G23" s="241">
        <f t="shared" si="0"/>
        <v>0</v>
      </c>
      <c r="H23" s="61">
        <f t="shared" si="1"/>
        <v>0</v>
      </c>
      <c r="I23" s="42">
        <f t="shared" si="2"/>
        <v>0</v>
      </c>
      <c r="J23" s="42">
        <f t="shared" si="3"/>
        <v>0</v>
      </c>
      <c r="K23" s="42">
        <f t="shared" si="4"/>
        <v>0</v>
      </c>
    </row>
    <row r="24" spans="1:13" ht="13.5" thickBot="1" x14ac:dyDescent="0.35">
      <c r="A24" s="304" t="s">
        <v>33</v>
      </c>
      <c r="B24" s="305"/>
      <c r="C24" s="328"/>
      <c r="D24" s="246">
        <f>SUM(D18:D23)</f>
        <v>0</v>
      </c>
      <c r="E24" s="228" t="s">
        <v>20</v>
      </c>
      <c r="F24" s="247">
        <f t="shared" ref="F24:K24" si="5">SUM(F18:F23)</f>
        <v>0</v>
      </c>
      <c r="G24" s="43">
        <f t="shared" si="5"/>
        <v>0</v>
      </c>
      <c r="H24" s="62">
        <f t="shared" si="5"/>
        <v>0</v>
      </c>
      <c r="I24" s="56">
        <f t="shared" si="5"/>
        <v>0</v>
      </c>
      <c r="J24" s="56">
        <f t="shared" si="5"/>
        <v>0</v>
      </c>
      <c r="K24" s="56">
        <f t="shared" si="5"/>
        <v>0</v>
      </c>
    </row>
    <row r="25" spans="1:13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3" ht="13.5" customHeight="1" x14ac:dyDescent="0.35">
      <c r="A26" s="327" t="s">
        <v>21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"/>
      <c r="M26" s="27"/>
    </row>
    <row r="27" spans="1:13" ht="15.5" x14ac:dyDescent="0.35">
      <c r="A27" s="327" t="s">
        <v>22</v>
      </c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M27" s="27"/>
    </row>
    <row r="28" spans="1:13" ht="10.5" customHeight="1" x14ac:dyDescent="0.35">
      <c r="A28" s="275"/>
      <c r="B28" s="275"/>
      <c r="C28" s="275"/>
      <c r="D28" s="275"/>
      <c r="E28" s="8"/>
      <c r="F28" s="8"/>
      <c r="G28" s="8"/>
      <c r="H28" s="8"/>
      <c r="I28" s="8"/>
      <c r="J28" s="8"/>
      <c r="K28" s="8"/>
      <c r="M28" s="1"/>
    </row>
    <row r="29" spans="1:13" ht="13" x14ac:dyDescent="0.25">
      <c r="A29" s="298" t="s">
        <v>23</v>
      </c>
      <c r="B29" s="298"/>
      <c r="C29" s="298"/>
      <c r="D29" s="298"/>
      <c r="E29" s="256" t="s">
        <v>24</v>
      </c>
      <c r="F29" s="256"/>
      <c r="G29" s="256"/>
      <c r="H29" s="256"/>
      <c r="I29" s="46"/>
      <c r="J29" s="73" t="s">
        <v>25</v>
      </c>
      <c r="K29" s="73"/>
      <c r="M29" s="1"/>
    </row>
    <row r="30" spans="1:13" ht="15.5" x14ac:dyDescent="0.35">
      <c r="A30" s="69" t="s">
        <v>26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M30" s="1"/>
    </row>
    <row r="31" spans="1:13" ht="14.25" customHeight="1" x14ac:dyDescent="0.35">
      <c r="A31" s="275"/>
      <c r="B31" s="275"/>
      <c r="C31" s="275"/>
      <c r="D31" s="275"/>
      <c r="E31" s="8"/>
      <c r="F31" s="8"/>
      <c r="G31" s="8"/>
      <c r="H31" s="8"/>
      <c r="I31" s="8"/>
      <c r="J31" s="8"/>
      <c r="K31" s="8"/>
      <c r="M31" s="1"/>
    </row>
    <row r="32" spans="1:13" ht="13" x14ac:dyDescent="0.25">
      <c r="A32" s="298" t="s">
        <v>23</v>
      </c>
      <c r="B32" s="298"/>
      <c r="C32" s="298"/>
      <c r="D32" s="298"/>
      <c r="E32" s="256" t="s">
        <v>24</v>
      </c>
      <c r="F32" s="256"/>
      <c r="G32" s="256"/>
      <c r="H32" s="256"/>
      <c r="I32" s="46"/>
      <c r="J32" s="73" t="s">
        <v>25</v>
      </c>
      <c r="K32" s="73"/>
      <c r="M32" s="1"/>
    </row>
    <row r="33" spans="1:13" ht="12" customHeight="1" x14ac:dyDescent="0.35">
      <c r="A33" s="275"/>
      <c r="B33" s="275"/>
      <c r="C33" s="275"/>
      <c r="D33" s="275"/>
      <c r="E33" s="8"/>
      <c r="F33" s="8"/>
      <c r="G33" s="8"/>
      <c r="H33" s="8"/>
      <c r="I33" s="8"/>
      <c r="J33" s="8"/>
      <c r="K33" s="8"/>
      <c r="M33" s="1"/>
    </row>
    <row r="34" spans="1:13" ht="13" x14ac:dyDescent="0.25">
      <c r="A34" s="298" t="s">
        <v>23</v>
      </c>
      <c r="B34" s="298"/>
      <c r="C34" s="298"/>
      <c r="D34" s="298"/>
      <c r="E34" s="256" t="s">
        <v>24</v>
      </c>
      <c r="F34" s="256"/>
      <c r="G34" s="256"/>
      <c r="H34" s="256"/>
      <c r="I34" s="46"/>
      <c r="J34" s="73" t="s">
        <v>25</v>
      </c>
      <c r="K34" s="73"/>
    </row>
    <row r="35" spans="1:13" ht="15.5" x14ac:dyDescent="0.35">
      <c r="A35" s="275"/>
      <c r="B35" s="275"/>
      <c r="C35" s="275"/>
      <c r="D35" s="275"/>
      <c r="E35" s="8"/>
      <c r="F35" s="8"/>
      <c r="G35" s="8"/>
      <c r="H35" s="8"/>
      <c r="I35" s="8"/>
      <c r="J35" s="8"/>
      <c r="K35" s="8"/>
    </row>
    <row r="36" spans="1:13" ht="13" x14ac:dyDescent="0.25">
      <c r="A36" s="298" t="s">
        <v>23</v>
      </c>
      <c r="B36" s="298"/>
      <c r="C36" s="298"/>
      <c r="D36" s="298"/>
      <c r="E36" s="256" t="s">
        <v>24</v>
      </c>
      <c r="F36" s="256"/>
      <c r="G36" s="256"/>
      <c r="H36" s="256"/>
      <c r="I36" s="46"/>
      <c r="J36" s="73" t="s">
        <v>25</v>
      </c>
      <c r="K36" s="73"/>
    </row>
  </sheetData>
  <mergeCells count="34">
    <mergeCell ref="A1:J1"/>
    <mergeCell ref="A2:K2"/>
    <mergeCell ref="A3:K3"/>
    <mergeCell ref="L3:M3"/>
    <mergeCell ref="A4:K4"/>
    <mergeCell ref="L4:M4"/>
    <mergeCell ref="A10:G10"/>
    <mergeCell ref="A17:F17"/>
    <mergeCell ref="A5:K5"/>
    <mergeCell ref="L5:M5"/>
    <mergeCell ref="A6:K6"/>
    <mergeCell ref="L6:M6"/>
    <mergeCell ref="F7:J7"/>
    <mergeCell ref="A7:D7"/>
    <mergeCell ref="A8:D8"/>
    <mergeCell ref="F8:J8"/>
    <mergeCell ref="A9:J9"/>
    <mergeCell ref="A36:D36"/>
    <mergeCell ref="E36:H36"/>
    <mergeCell ref="A33:D33"/>
    <mergeCell ref="A34:D34"/>
    <mergeCell ref="E34:H34"/>
    <mergeCell ref="A35:D35"/>
    <mergeCell ref="A31:D31"/>
    <mergeCell ref="A32:D32"/>
    <mergeCell ref="E32:H32"/>
    <mergeCell ref="A29:D29"/>
    <mergeCell ref="E29:H29"/>
    <mergeCell ref="A26:K26"/>
    <mergeCell ref="A27:K27"/>
    <mergeCell ref="F12:H12"/>
    <mergeCell ref="F13:H13"/>
    <mergeCell ref="A28:D28"/>
    <mergeCell ref="A24:C24"/>
  </mergeCells>
  <conditionalFormatting sqref="G18:K23">
    <cfRule type="cellIs" dxfId="10" priority="6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8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2022.gada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37"/>
  <sheetViews>
    <sheetView topLeftCell="G5" zoomScaleNormal="100" workbookViewId="0">
      <selection activeCell="P16" sqref="P16"/>
    </sheetView>
  </sheetViews>
  <sheetFormatPr defaultRowHeight="12.5" x14ac:dyDescent="0.25"/>
  <cols>
    <col min="1" max="1" width="5.7265625" customWidth="1"/>
    <col min="2" max="2" width="9.1796875" customWidth="1"/>
    <col min="3" max="3" width="22.26953125" customWidth="1"/>
    <col min="4" max="4" width="11.1796875" customWidth="1"/>
    <col min="5" max="5" width="10.1796875" customWidth="1"/>
    <col min="6" max="6" width="13.7265625" customWidth="1"/>
    <col min="7" max="11" width="16.453125" customWidth="1"/>
    <col min="12" max="12" width="11.26953125" customWidth="1"/>
    <col min="13" max="13" width="11.453125" customWidth="1"/>
  </cols>
  <sheetData>
    <row r="1" spans="1:24" ht="15.5" x14ac:dyDescent="0.35">
      <c r="A1" s="294" t="s">
        <v>0</v>
      </c>
      <c r="B1" s="294"/>
      <c r="C1" s="294"/>
      <c r="D1" s="294"/>
      <c r="E1" s="294"/>
      <c r="F1" s="294"/>
      <c r="G1" s="294"/>
      <c r="H1" s="294"/>
      <c r="I1" s="294"/>
      <c r="J1" s="294"/>
      <c r="K1" s="14"/>
      <c r="L1" s="14"/>
    </row>
    <row r="2" spans="1:24" ht="15.5" x14ac:dyDescent="0.35">
      <c r="A2" s="253" t="s">
        <v>95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41"/>
      <c r="M2" s="41"/>
    </row>
    <row r="3" spans="1:24" ht="16.5" customHeight="1" x14ac:dyDescent="0.35">
      <c r="A3" s="253" t="s">
        <v>77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</row>
    <row r="4" spans="1:24" ht="15.75" customHeight="1" x14ac:dyDescent="0.35">
      <c r="A4" s="253" t="s">
        <v>78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P4" s="253"/>
      <c r="Q4" s="253"/>
      <c r="R4" s="253"/>
      <c r="S4" s="253"/>
      <c r="T4" s="253"/>
      <c r="U4" s="253"/>
      <c r="V4" s="253"/>
      <c r="W4" s="253"/>
      <c r="X4" s="253"/>
    </row>
    <row r="5" spans="1:24" ht="15.75" customHeight="1" x14ac:dyDescent="0.35">
      <c r="A5" s="253" t="s">
        <v>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331"/>
      <c r="M5" s="331"/>
      <c r="P5" s="329"/>
      <c r="Q5" s="329"/>
      <c r="R5" s="329"/>
      <c r="S5" s="329"/>
      <c r="T5" s="329"/>
      <c r="U5" s="329"/>
      <c r="V5" s="329"/>
      <c r="W5" s="329"/>
      <c r="X5" s="329"/>
    </row>
    <row r="6" spans="1:24" ht="15.5" x14ac:dyDescent="0.35">
      <c r="A6" s="303" t="s">
        <v>94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  <c r="L6" s="11"/>
    </row>
    <row r="7" spans="1:24" ht="13.5" customHeight="1" x14ac:dyDescent="0.35">
      <c r="A7" s="1"/>
      <c r="B7" s="10"/>
      <c r="C7" s="12"/>
      <c r="D7" s="5"/>
      <c r="E7" s="7"/>
      <c r="F7" s="7"/>
      <c r="G7" s="7"/>
      <c r="H7" s="12"/>
      <c r="I7" s="12"/>
      <c r="J7" s="12"/>
      <c r="K7" s="12"/>
      <c r="L7" s="12"/>
    </row>
    <row r="8" spans="1:24" ht="13" x14ac:dyDescent="0.3">
      <c r="A8" s="297"/>
      <c r="B8" s="297"/>
      <c r="C8" s="297"/>
      <c r="D8" s="297"/>
      <c r="E8" s="15"/>
      <c r="F8" s="297"/>
      <c r="G8" s="297"/>
      <c r="H8" s="297"/>
      <c r="I8" s="297"/>
      <c r="J8" s="297"/>
      <c r="K8" s="4"/>
      <c r="L8" s="4"/>
    </row>
    <row r="9" spans="1:24" ht="13" x14ac:dyDescent="0.3">
      <c r="A9" s="298" t="s">
        <v>1</v>
      </c>
      <c r="B9" s="298"/>
      <c r="C9" s="298"/>
      <c r="D9" s="298"/>
      <c r="E9" s="15"/>
      <c r="F9" s="298" t="s">
        <v>2</v>
      </c>
      <c r="G9" s="298"/>
      <c r="H9" s="298"/>
      <c r="I9" s="298"/>
      <c r="J9" s="298"/>
      <c r="K9" s="4"/>
      <c r="L9" s="4"/>
    </row>
    <row r="10" spans="1:24" ht="17.5" x14ac:dyDescent="0.35">
      <c r="A10" s="299" t="s">
        <v>65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"/>
      <c r="L10" s="2"/>
    </row>
    <row r="11" spans="1:24" ht="17.5" x14ac:dyDescent="0.35">
      <c r="A11" s="261" t="s">
        <v>28</v>
      </c>
      <c r="B11" s="312"/>
      <c r="C11" s="312"/>
      <c r="D11" s="312"/>
      <c r="E11" s="312"/>
      <c r="F11" s="312"/>
      <c r="G11" s="312"/>
      <c r="H11" s="16"/>
      <c r="I11" s="47"/>
      <c r="J11" s="6"/>
      <c r="K11" s="4"/>
      <c r="L11" s="4"/>
    </row>
    <row r="12" spans="1:24" ht="13.5" customHeight="1" x14ac:dyDescent="0.3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4"/>
      <c r="L12" s="4"/>
    </row>
    <row r="13" spans="1:24" ht="15.75" customHeight="1" x14ac:dyDescent="0.35">
      <c r="A13" s="3" t="s">
        <v>3</v>
      </c>
      <c r="B13" s="9"/>
      <c r="C13" s="9"/>
      <c r="D13" s="57" t="s">
        <v>4</v>
      </c>
      <c r="E13" s="57"/>
      <c r="F13" s="263"/>
      <c r="G13" s="263"/>
      <c r="H13" s="263"/>
      <c r="I13" s="11"/>
      <c r="J13" s="64"/>
      <c r="K13" s="11"/>
    </row>
    <row r="14" spans="1:24" ht="15" customHeight="1" x14ac:dyDescent="0.35">
      <c r="A14" s="1"/>
      <c r="B14" s="10"/>
      <c r="C14" s="13" t="s">
        <v>5</v>
      </c>
      <c r="D14" s="12"/>
      <c r="E14" s="17"/>
      <c r="F14" s="264" t="s">
        <v>6</v>
      </c>
      <c r="G14" s="264"/>
      <c r="H14" s="264"/>
      <c r="I14" s="65" t="s">
        <v>140</v>
      </c>
      <c r="J14" s="65"/>
      <c r="K14" s="65"/>
    </row>
    <row r="15" spans="1:24" ht="15.75" customHeight="1" thickBot="1" x14ac:dyDescent="0.35">
      <c r="A15" s="1"/>
      <c r="B15" s="11"/>
      <c r="C15" s="1"/>
      <c r="D15" s="1"/>
      <c r="E15" s="1"/>
      <c r="F15" s="1"/>
      <c r="G15" s="21"/>
      <c r="H15" s="1"/>
      <c r="I15" s="65" t="s">
        <v>141</v>
      </c>
      <c r="J15" s="66"/>
      <c r="K15" s="66"/>
      <c r="M15" s="22"/>
    </row>
    <row r="16" spans="1:24" ht="132" customHeight="1" thickBot="1" x14ac:dyDescent="0.3">
      <c r="A16" s="221" t="s">
        <v>7</v>
      </c>
      <c r="B16" s="222" t="s">
        <v>29</v>
      </c>
      <c r="C16" s="201" t="s">
        <v>66</v>
      </c>
      <c r="D16" s="221" t="s">
        <v>55</v>
      </c>
      <c r="E16" s="223" t="s">
        <v>36</v>
      </c>
      <c r="F16" s="182" t="s">
        <v>48</v>
      </c>
      <c r="G16" s="33" t="s">
        <v>62</v>
      </c>
      <c r="H16" s="34" t="s">
        <v>67</v>
      </c>
      <c r="I16" s="33" t="s">
        <v>85</v>
      </c>
      <c r="J16" s="33" t="s">
        <v>86</v>
      </c>
      <c r="K16" s="33" t="s">
        <v>64</v>
      </c>
    </row>
    <row r="17" spans="1:13" ht="14.5" thickBot="1" x14ac:dyDescent="0.3">
      <c r="A17" s="199" t="s">
        <v>8</v>
      </c>
      <c r="B17" s="200" t="s">
        <v>9</v>
      </c>
      <c r="C17" s="201" t="s">
        <v>10</v>
      </c>
      <c r="D17" s="202" t="s">
        <v>11</v>
      </c>
      <c r="E17" s="203" t="s">
        <v>12</v>
      </c>
      <c r="F17" s="182" t="s">
        <v>13</v>
      </c>
      <c r="G17" s="33" t="s">
        <v>14</v>
      </c>
      <c r="H17" s="33" t="s">
        <v>15</v>
      </c>
      <c r="I17" s="48" t="s">
        <v>16</v>
      </c>
      <c r="J17" s="33" t="s">
        <v>17</v>
      </c>
      <c r="K17" s="33" t="s">
        <v>18</v>
      </c>
    </row>
    <row r="18" spans="1:13" ht="13" thickBot="1" x14ac:dyDescent="0.3">
      <c r="A18" s="307" t="s">
        <v>19</v>
      </c>
      <c r="B18" s="308"/>
      <c r="C18" s="330"/>
      <c r="D18" s="308"/>
      <c r="E18" s="308"/>
      <c r="F18" s="310"/>
      <c r="G18" s="35" t="s">
        <v>47</v>
      </c>
      <c r="H18" s="36" t="s">
        <v>46</v>
      </c>
      <c r="I18" s="49" t="s">
        <v>97</v>
      </c>
      <c r="J18" s="36" t="s">
        <v>142</v>
      </c>
      <c r="K18" s="35" t="s">
        <v>56</v>
      </c>
    </row>
    <row r="19" spans="1:13" ht="13" x14ac:dyDescent="0.3">
      <c r="A19" s="237">
        <v>1</v>
      </c>
      <c r="B19" s="134"/>
      <c r="C19" s="235"/>
      <c r="D19" s="229"/>
      <c r="E19" s="230"/>
      <c r="F19" s="225"/>
      <c r="G19" s="240">
        <f t="shared" ref="G19" si="0">IF(D19-F19&gt;=0,D19-F19,0)</f>
        <v>0</v>
      </c>
      <c r="H19" s="61">
        <f t="shared" ref="H19" si="1">ROUND(G19*E19, 0)</f>
        <v>0</v>
      </c>
      <c r="I19" s="42">
        <f>ROUND(80.25/1000*H19, 2)</f>
        <v>0</v>
      </c>
      <c r="J19" s="42">
        <f>ROUND(85.9/1000*H19, 2)</f>
        <v>0</v>
      </c>
      <c r="K19" s="42">
        <f t="shared" ref="K19" si="2">ROUND(J19-I19, 2)</f>
        <v>0</v>
      </c>
    </row>
    <row r="20" spans="1:13" ht="13" x14ac:dyDescent="0.3">
      <c r="A20" s="39">
        <v>2</v>
      </c>
      <c r="B20" s="144"/>
      <c r="C20" s="236"/>
      <c r="D20" s="231"/>
      <c r="E20" s="232"/>
      <c r="F20" s="226"/>
      <c r="G20" s="52">
        <f t="shared" ref="G20:G24" si="3">IF(D20-F20&gt;=0,D20-F20,0)</f>
        <v>0</v>
      </c>
      <c r="H20" s="61">
        <f t="shared" ref="H20:H24" si="4">ROUND(G20*E20, 0)</f>
        <v>0</v>
      </c>
      <c r="I20" s="42">
        <f t="shared" ref="I20:I24" si="5">ROUND(80.25/1000*H20, 2)</f>
        <v>0</v>
      </c>
      <c r="J20" s="42">
        <f t="shared" ref="J20:J24" si="6">ROUND(85.9/1000*H20, 2)</f>
        <v>0</v>
      </c>
      <c r="K20" s="42">
        <f t="shared" ref="K20:K24" si="7">ROUND(J20-I20, 2)</f>
        <v>0</v>
      </c>
    </row>
    <row r="21" spans="1:13" ht="13" x14ac:dyDescent="0.3">
      <c r="A21" s="39">
        <v>3</v>
      </c>
      <c r="B21" s="144"/>
      <c r="C21" s="236"/>
      <c r="D21" s="231"/>
      <c r="E21" s="232"/>
      <c r="F21" s="226"/>
      <c r="G21" s="52">
        <f t="shared" si="3"/>
        <v>0</v>
      </c>
      <c r="H21" s="61">
        <f t="shared" si="4"/>
        <v>0</v>
      </c>
      <c r="I21" s="42">
        <f t="shared" si="5"/>
        <v>0</v>
      </c>
      <c r="J21" s="42">
        <f t="shared" si="6"/>
        <v>0</v>
      </c>
      <c r="K21" s="42">
        <f t="shared" si="7"/>
        <v>0</v>
      </c>
    </row>
    <row r="22" spans="1:13" ht="13" x14ac:dyDescent="0.3">
      <c r="A22" s="39">
        <v>4</v>
      </c>
      <c r="B22" s="144"/>
      <c r="C22" s="236"/>
      <c r="D22" s="231"/>
      <c r="E22" s="232"/>
      <c r="F22" s="226"/>
      <c r="G22" s="52">
        <f t="shared" si="3"/>
        <v>0</v>
      </c>
      <c r="H22" s="61">
        <f t="shared" si="4"/>
        <v>0</v>
      </c>
      <c r="I22" s="42">
        <f t="shared" si="5"/>
        <v>0</v>
      </c>
      <c r="J22" s="42">
        <f t="shared" si="6"/>
        <v>0</v>
      </c>
      <c r="K22" s="42">
        <f t="shared" si="7"/>
        <v>0</v>
      </c>
    </row>
    <row r="23" spans="1:13" ht="13" x14ac:dyDescent="0.3">
      <c r="A23" s="39">
        <v>5</v>
      </c>
      <c r="B23" s="144"/>
      <c r="C23" s="236"/>
      <c r="D23" s="231"/>
      <c r="E23" s="232"/>
      <c r="F23" s="226"/>
      <c r="G23" s="52">
        <f t="shared" si="3"/>
        <v>0</v>
      </c>
      <c r="H23" s="61">
        <f t="shared" si="4"/>
        <v>0</v>
      </c>
      <c r="I23" s="42">
        <f t="shared" si="5"/>
        <v>0</v>
      </c>
      <c r="J23" s="42">
        <f t="shared" si="6"/>
        <v>0</v>
      </c>
      <c r="K23" s="42">
        <f t="shared" si="7"/>
        <v>0</v>
      </c>
    </row>
    <row r="24" spans="1:13" ht="13.5" thickBot="1" x14ac:dyDescent="0.35">
      <c r="A24" s="238">
        <v>6</v>
      </c>
      <c r="B24" s="239"/>
      <c r="C24" s="236"/>
      <c r="D24" s="233"/>
      <c r="E24" s="234"/>
      <c r="F24" s="227"/>
      <c r="G24" s="241">
        <f t="shared" si="3"/>
        <v>0</v>
      </c>
      <c r="H24" s="61">
        <f t="shared" si="4"/>
        <v>0</v>
      </c>
      <c r="I24" s="42">
        <f t="shared" si="5"/>
        <v>0</v>
      </c>
      <c r="J24" s="42">
        <f t="shared" si="6"/>
        <v>0</v>
      </c>
      <c r="K24" s="42">
        <f t="shared" si="7"/>
        <v>0</v>
      </c>
    </row>
    <row r="25" spans="1:13" ht="13.5" thickBot="1" x14ac:dyDescent="0.35">
      <c r="A25" s="304" t="s">
        <v>33</v>
      </c>
      <c r="B25" s="305"/>
      <c r="C25" s="332"/>
      <c r="D25" s="246">
        <f>SUM(D19:D24)</f>
        <v>0</v>
      </c>
      <c r="E25" s="228" t="s">
        <v>20</v>
      </c>
      <c r="F25" s="247">
        <f t="shared" ref="F25:K25" si="8">SUM(F19:F24)</f>
        <v>0</v>
      </c>
      <c r="G25" s="43">
        <f t="shared" si="8"/>
        <v>0</v>
      </c>
      <c r="H25" s="62">
        <f t="shared" si="8"/>
        <v>0</v>
      </c>
      <c r="I25" s="56">
        <f t="shared" si="8"/>
        <v>0</v>
      </c>
      <c r="J25" s="244">
        <f t="shared" si="8"/>
        <v>0</v>
      </c>
      <c r="K25" s="56">
        <f t="shared" si="8"/>
        <v>0</v>
      </c>
    </row>
    <row r="26" spans="1:13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13" ht="12.75" customHeight="1" x14ac:dyDescent="0.35">
      <c r="A27" s="327" t="s">
        <v>21</v>
      </c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"/>
      <c r="M27" s="27"/>
    </row>
    <row r="28" spans="1:13" ht="13.5" customHeight="1" x14ac:dyDescent="0.35">
      <c r="A28" s="327" t="s">
        <v>22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7"/>
      <c r="L28" s="3"/>
      <c r="M28" s="27"/>
    </row>
    <row r="29" spans="1:13" ht="12" customHeight="1" x14ac:dyDescent="0.35">
      <c r="A29" s="275"/>
      <c r="B29" s="275"/>
      <c r="C29" s="275"/>
      <c r="D29" s="275"/>
      <c r="E29" s="8"/>
      <c r="F29" s="8"/>
      <c r="G29" s="8"/>
      <c r="H29" s="8"/>
      <c r="I29" s="8"/>
      <c r="J29" s="8"/>
      <c r="K29" s="8"/>
      <c r="M29" s="1"/>
    </row>
    <row r="30" spans="1:13" ht="13" x14ac:dyDescent="0.25">
      <c r="A30" s="298" t="s">
        <v>23</v>
      </c>
      <c r="B30" s="298"/>
      <c r="C30" s="298"/>
      <c r="D30" s="298"/>
      <c r="E30" s="256" t="s">
        <v>24</v>
      </c>
      <c r="F30" s="256"/>
      <c r="G30" s="256"/>
      <c r="H30" s="256"/>
      <c r="I30" s="46"/>
      <c r="J30" s="73" t="s">
        <v>25</v>
      </c>
      <c r="K30" s="73"/>
      <c r="M30" s="1"/>
    </row>
    <row r="31" spans="1:13" ht="15.5" x14ac:dyDescent="0.35">
      <c r="A31" s="69" t="s">
        <v>26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M31" s="1"/>
    </row>
    <row r="32" spans="1:13" ht="12" customHeight="1" x14ac:dyDescent="0.35">
      <c r="A32" s="275"/>
      <c r="B32" s="275"/>
      <c r="C32" s="275"/>
      <c r="D32" s="275"/>
      <c r="E32" s="8"/>
      <c r="F32" s="8"/>
      <c r="G32" s="8"/>
      <c r="H32" s="8"/>
      <c r="I32" s="8"/>
      <c r="J32" s="8"/>
      <c r="K32" s="8"/>
      <c r="M32" s="1"/>
    </row>
    <row r="33" spans="1:13" ht="13" x14ac:dyDescent="0.25">
      <c r="A33" s="298" t="s">
        <v>23</v>
      </c>
      <c r="B33" s="298"/>
      <c r="C33" s="298"/>
      <c r="D33" s="298"/>
      <c r="E33" s="256" t="s">
        <v>24</v>
      </c>
      <c r="F33" s="256"/>
      <c r="G33" s="256"/>
      <c r="H33" s="256"/>
      <c r="I33" s="46"/>
      <c r="J33" s="73" t="s">
        <v>25</v>
      </c>
      <c r="K33" s="73"/>
      <c r="M33" s="1"/>
    </row>
    <row r="34" spans="1:13" ht="12" customHeight="1" x14ac:dyDescent="0.35">
      <c r="A34" s="275"/>
      <c r="B34" s="275"/>
      <c r="C34" s="275"/>
      <c r="D34" s="275"/>
      <c r="E34" s="8"/>
      <c r="F34" s="8"/>
      <c r="G34" s="8"/>
      <c r="H34" s="8"/>
      <c r="I34" s="8"/>
      <c r="J34" s="8"/>
      <c r="K34" s="8"/>
      <c r="M34" s="1"/>
    </row>
    <row r="35" spans="1:13" ht="13" x14ac:dyDescent="0.25">
      <c r="A35" s="298" t="s">
        <v>23</v>
      </c>
      <c r="B35" s="298"/>
      <c r="C35" s="298"/>
      <c r="D35" s="298"/>
      <c r="E35" s="256" t="s">
        <v>24</v>
      </c>
      <c r="F35" s="256"/>
      <c r="G35" s="256"/>
      <c r="H35" s="256"/>
      <c r="I35" s="46"/>
      <c r="J35" s="73" t="s">
        <v>25</v>
      </c>
      <c r="K35" s="73"/>
    </row>
    <row r="36" spans="1:13" ht="12" customHeight="1" x14ac:dyDescent="0.35">
      <c r="A36" s="275"/>
      <c r="B36" s="275"/>
      <c r="C36" s="275"/>
      <c r="D36" s="275"/>
      <c r="E36" s="8"/>
      <c r="F36" s="8"/>
      <c r="G36" s="8"/>
      <c r="H36" s="8"/>
      <c r="I36" s="8"/>
      <c r="J36" s="8"/>
      <c r="K36" s="8"/>
    </row>
    <row r="37" spans="1:13" ht="13" x14ac:dyDescent="0.25">
      <c r="A37" s="298" t="s">
        <v>23</v>
      </c>
      <c r="B37" s="298"/>
      <c r="C37" s="298"/>
      <c r="D37" s="298"/>
      <c r="E37" s="256" t="s">
        <v>24</v>
      </c>
      <c r="F37" s="256"/>
      <c r="G37" s="256"/>
      <c r="H37" s="256"/>
      <c r="I37" s="46"/>
      <c r="J37" s="73" t="s">
        <v>25</v>
      </c>
      <c r="K37" s="73"/>
    </row>
  </sheetData>
  <mergeCells count="35">
    <mergeCell ref="A1:J1"/>
    <mergeCell ref="A8:D8"/>
    <mergeCell ref="F8:J8"/>
    <mergeCell ref="A9:D9"/>
    <mergeCell ref="F9:J9"/>
    <mergeCell ref="A2:K2"/>
    <mergeCell ref="A4:K4"/>
    <mergeCell ref="A5:K5"/>
    <mergeCell ref="A3:K3"/>
    <mergeCell ref="A6:K6"/>
    <mergeCell ref="L3:M3"/>
    <mergeCell ref="A37:D37"/>
    <mergeCell ref="E37:H37"/>
    <mergeCell ref="A32:D32"/>
    <mergeCell ref="A33:D33"/>
    <mergeCell ref="E33:H33"/>
    <mergeCell ref="A34:D34"/>
    <mergeCell ref="A36:D36"/>
    <mergeCell ref="L4:M4"/>
    <mergeCell ref="L5:M5"/>
    <mergeCell ref="A25:C25"/>
    <mergeCell ref="P4:X4"/>
    <mergeCell ref="P5:X5"/>
    <mergeCell ref="A35:D35"/>
    <mergeCell ref="E35:H35"/>
    <mergeCell ref="A27:K27"/>
    <mergeCell ref="A28:K28"/>
    <mergeCell ref="A29:D29"/>
    <mergeCell ref="A30:D30"/>
    <mergeCell ref="E30:H30"/>
    <mergeCell ref="A10:J10"/>
    <mergeCell ref="A11:G11"/>
    <mergeCell ref="F13:H13"/>
    <mergeCell ref="F14:H14"/>
    <mergeCell ref="A18:F18"/>
  </mergeCells>
  <conditionalFormatting sqref="G19:G24">
    <cfRule type="cellIs" dxfId="9" priority="5" stopIfTrue="1" operator="equal">
      <formula>0</formula>
    </cfRule>
  </conditionalFormatting>
  <conditionalFormatting sqref="H19:H24">
    <cfRule type="cellIs" dxfId="8" priority="4" stopIfTrue="1" operator="equal">
      <formula>0</formula>
    </cfRule>
  </conditionalFormatting>
  <conditionalFormatting sqref="I19:I24">
    <cfRule type="cellIs" dxfId="7" priority="3" stopIfTrue="1" operator="equal">
      <formula>0</formula>
    </cfRule>
  </conditionalFormatting>
  <conditionalFormatting sqref="J19:J24">
    <cfRule type="cellIs" dxfId="6" priority="2" stopIfTrue="1" operator="equal">
      <formula>0</formula>
    </cfRule>
  </conditionalFormatting>
  <conditionalFormatting sqref="K19:K24">
    <cfRule type="cellIs" dxfId="5" priority="1" stopIfTrue="1" operator="equal">
      <formula>0</formula>
    </cfRule>
  </conditionalFormatting>
  <pageMargins left="0.59055118110236227" right="0.47244094488188981" top="0.86614173228346458" bottom="0.78740157480314965" header="0.23622047244094491" footer="0"/>
  <pageSetup paperSize="9" scale="88" fitToHeight="0" orientation="landscape" horizontalDpi="200" verticalDpi="200" r:id="rId1"/>
  <headerFooter>
    <oddHeader>&amp;R&amp;8 &amp;"Times New Roman,Regular"&amp;10 2.pielikums &amp;8
metodiskajam materiālam par tabakas izstrādājumu inventarizāciju un akcīzes nodokļa 
starpības summas aprēķināšanu saistībā ar akcīzes nodokļa likmes maiņu 2022.gada 1.janvārī</oddHeader>
    <firstHeader>&amp;R&amp;8 2.pielikums metodiskajam materiālam par tabakas izstrādājumu
inventarizāciju un akcīzes nodokļa starpības summas aprēķināšanu
saistībā ar akcīzes nodokļa likmes maiņu 2011.gada 1.jūlijā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"/>
  <sheetViews>
    <sheetView topLeftCell="D3" zoomScaleNormal="100" workbookViewId="0">
      <selection activeCell="N15" sqref="N15"/>
    </sheetView>
  </sheetViews>
  <sheetFormatPr defaultRowHeight="12.5" x14ac:dyDescent="0.25"/>
  <cols>
    <col min="1" max="1" width="4" customWidth="1"/>
    <col min="3" max="3" width="13.453125" customWidth="1"/>
    <col min="4" max="4" width="10.453125" customWidth="1"/>
    <col min="5" max="5" width="10.81640625" customWidth="1"/>
    <col min="6" max="6" width="14.81640625" customWidth="1"/>
    <col min="7" max="7" width="11.1796875" customWidth="1"/>
    <col min="8" max="9" width="12.453125" customWidth="1"/>
    <col min="10" max="10" width="14.7265625" customWidth="1"/>
    <col min="11" max="11" width="17.7265625" customWidth="1"/>
  </cols>
  <sheetData>
    <row r="1" spans="1:11" ht="15.5" x14ac:dyDescent="0.35">
      <c r="A1" s="294" t="s">
        <v>0</v>
      </c>
      <c r="B1" s="294"/>
      <c r="C1" s="294"/>
      <c r="D1" s="294"/>
      <c r="E1" s="294"/>
      <c r="F1" s="294"/>
      <c r="G1" s="294"/>
      <c r="H1" s="294"/>
      <c r="I1" s="294"/>
      <c r="J1" s="294"/>
      <c r="K1" s="14"/>
    </row>
    <row r="2" spans="1:11" ht="30.75" customHeight="1" x14ac:dyDescent="0.35">
      <c r="A2" s="253" t="s">
        <v>96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1" ht="15.75" customHeight="1" x14ac:dyDescent="0.35">
      <c r="A3" s="253" t="s">
        <v>77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1" ht="30.75" customHeight="1" x14ac:dyDescent="0.35">
      <c r="A4" s="253" t="s">
        <v>78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</row>
    <row r="5" spans="1:11" ht="15.75" customHeight="1" x14ac:dyDescent="0.35">
      <c r="A5" s="253" t="s">
        <v>79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</row>
    <row r="6" spans="1:11" ht="15.5" x14ac:dyDescent="0.35">
      <c r="A6" s="303" t="s">
        <v>94</v>
      </c>
      <c r="B6" s="303"/>
      <c r="C6" s="303"/>
      <c r="D6" s="303"/>
      <c r="E6" s="303"/>
      <c r="F6" s="303"/>
      <c r="G6" s="303"/>
      <c r="H6" s="303"/>
      <c r="I6" s="303"/>
      <c r="J6" s="303"/>
      <c r="K6" s="303"/>
    </row>
    <row r="7" spans="1:11" ht="13" x14ac:dyDescent="0.3">
      <c r="A7" s="297"/>
      <c r="B7" s="297"/>
      <c r="C7" s="297"/>
      <c r="D7" s="297"/>
      <c r="E7" s="15"/>
      <c r="F7" s="297"/>
      <c r="G7" s="297"/>
      <c r="H7" s="297"/>
      <c r="I7" s="297"/>
      <c r="J7" s="297"/>
      <c r="K7" s="4"/>
    </row>
    <row r="8" spans="1:11" ht="13" x14ac:dyDescent="0.3">
      <c r="A8" s="298" t="s">
        <v>1</v>
      </c>
      <c r="B8" s="298"/>
      <c r="C8" s="298"/>
      <c r="D8" s="298"/>
      <c r="E8" s="15"/>
      <c r="F8" s="298" t="s">
        <v>2</v>
      </c>
      <c r="G8" s="298"/>
      <c r="H8" s="298"/>
      <c r="I8" s="298"/>
      <c r="J8" s="298"/>
      <c r="K8" s="4"/>
    </row>
    <row r="9" spans="1:11" ht="15.75" customHeight="1" x14ac:dyDescent="0.35">
      <c r="A9" s="299" t="s">
        <v>76</v>
      </c>
      <c r="B9" s="299"/>
      <c r="C9" s="299"/>
      <c r="D9" s="299"/>
      <c r="E9" s="299"/>
      <c r="F9" s="299"/>
      <c r="G9" s="299"/>
      <c r="H9" s="299"/>
      <c r="I9" s="299"/>
      <c r="J9" s="299"/>
      <c r="K9" s="74"/>
    </row>
    <row r="10" spans="1:11" ht="16.5" customHeight="1" x14ac:dyDescent="0.35">
      <c r="A10" s="261" t="s">
        <v>28</v>
      </c>
      <c r="B10" s="312"/>
      <c r="C10" s="312"/>
      <c r="D10" s="312"/>
      <c r="E10" s="312"/>
      <c r="F10" s="312"/>
      <c r="G10" s="312"/>
      <c r="H10" s="16"/>
      <c r="I10" s="47"/>
      <c r="J10" s="6"/>
      <c r="K10" s="4"/>
    </row>
    <row r="11" spans="1:11" ht="14.25" customHeight="1" x14ac:dyDescent="0.35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4"/>
    </row>
    <row r="12" spans="1:11" ht="15.5" x14ac:dyDescent="0.35">
      <c r="A12" s="76" t="s">
        <v>3</v>
      </c>
      <c r="B12" s="9"/>
      <c r="C12" s="9"/>
      <c r="D12" s="57" t="s">
        <v>4</v>
      </c>
      <c r="E12" s="57"/>
      <c r="F12" s="263"/>
      <c r="G12" s="263"/>
      <c r="H12" s="263"/>
      <c r="I12" s="11"/>
      <c r="J12" s="64"/>
      <c r="K12" s="11"/>
    </row>
    <row r="13" spans="1:11" ht="15.75" customHeight="1" x14ac:dyDescent="0.35">
      <c r="A13" s="1"/>
      <c r="B13" s="10"/>
      <c r="C13" s="77" t="s">
        <v>5</v>
      </c>
      <c r="D13" s="12"/>
      <c r="E13" s="17"/>
      <c r="F13" s="264" t="s">
        <v>6</v>
      </c>
      <c r="G13" s="264"/>
      <c r="H13" s="264"/>
      <c r="I13" s="65" t="s">
        <v>102</v>
      </c>
      <c r="J13" s="65"/>
      <c r="K13" s="65"/>
    </row>
    <row r="14" spans="1:11" ht="13.5" thickBot="1" x14ac:dyDescent="0.35">
      <c r="A14" s="1"/>
      <c r="B14" s="11"/>
      <c r="C14" s="1"/>
      <c r="D14" s="1"/>
      <c r="E14" s="1"/>
      <c r="F14" s="1"/>
      <c r="G14" s="21"/>
      <c r="H14" s="1"/>
      <c r="I14" s="65" t="s">
        <v>103</v>
      </c>
      <c r="J14" s="66"/>
      <c r="K14" s="66"/>
    </row>
    <row r="15" spans="1:11" ht="116.25" customHeight="1" thickBot="1" x14ac:dyDescent="0.3">
      <c r="A15" s="221" t="s">
        <v>7</v>
      </c>
      <c r="B15" s="222" t="s">
        <v>29</v>
      </c>
      <c r="C15" s="201" t="s">
        <v>81</v>
      </c>
      <c r="D15" s="221" t="s">
        <v>55</v>
      </c>
      <c r="E15" s="223" t="s">
        <v>36</v>
      </c>
      <c r="F15" s="182" t="s">
        <v>48</v>
      </c>
      <c r="G15" s="33" t="s">
        <v>62</v>
      </c>
      <c r="H15" s="78" t="s">
        <v>82</v>
      </c>
      <c r="I15" s="33" t="s">
        <v>83</v>
      </c>
      <c r="J15" s="33" t="s">
        <v>84</v>
      </c>
      <c r="K15" s="33" t="s">
        <v>64</v>
      </c>
    </row>
    <row r="16" spans="1:11" ht="11.25" customHeight="1" thickBot="1" x14ac:dyDescent="0.3">
      <c r="A16" s="199" t="s">
        <v>8</v>
      </c>
      <c r="B16" s="200" t="s">
        <v>9</v>
      </c>
      <c r="C16" s="201" t="s">
        <v>10</v>
      </c>
      <c r="D16" s="202" t="s">
        <v>11</v>
      </c>
      <c r="E16" s="203" t="s">
        <v>12</v>
      </c>
      <c r="F16" s="182" t="s">
        <v>13</v>
      </c>
      <c r="G16" s="33" t="s">
        <v>14</v>
      </c>
      <c r="H16" s="33" t="s">
        <v>15</v>
      </c>
      <c r="I16" s="48" t="s">
        <v>16</v>
      </c>
      <c r="J16" s="33" t="s">
        <v>17</v>
      </c>
      <c r="K16" s="33" t="s">
        <v>18</v>
      </c>
    </row>
    <row r="17" spans="1:11" ht="13" thickBot="1" x14ac:dyDescent="0.3">
      <c r="A17" s="307" t="s">
        <v>19</v>
      </c>
      <c r="B17" s="308"/>
      <c r="C17" s="330"/>
      <c r="D17" s="308"/>
      <c r="E17" s="308"/>
      <c r="F17" s="310"/>
      <c r="G17" s="35" t="s">
        <v>47</v>
      </c>
      <c r="H17" s="36" t="s">
        <v>46</v>
      </c>
      <c r="I17" s="49" t="s">
        <v>99</v>
      </c>
      <c r="J17" s="36" t="s">
        <v>104</v>
      </c>
      <c r="K17" s="35" t="s">
        <v>56</v>
      </c>
    </row>
    <row r="18" spans="1:11" ht="13" x14ac:dyDescent="0.3">
      <c r="A18" s="38">
        <v>1</v>
      </c>
      <c r="B18" s="84"/>
      <c r="C18" s="91"/>
      <c r="D18" s="90"/>
      <c r="E18" s="224"/>
      <c r="F18" s="225"/>
      <c r="G18" s="240">
        <f t="shared" ref="G18:G22" si="0">IF(D18-F18&gt;=0,D18-F18,0)</f>
        <v>0</v>
      </c>
      <c r="H18" s="242">
        <f t="shared" ref="H18:H22" si="1">ROUND(G18*E18, 0)</f>
        <v>0</v>
      </c>
      <c r="I18" s="63">
        <f>ROUND(160/1000*H18, 2)</f>
        <v>0</v>
      </c>
      <c r="J18" s="42">
        <f>ROUND(207/1000*H18, 2)</f>
        <v>0</v>
      </c>
      <c r="K18" s="42">
        <f t="shared" ref="K18:K22" si="2">ROUND(J18-I18, 2)</f>
        <v>0</v>
      </c>
    </row>
    <row r="19" spans="1:11" ht="13" x14ac:dyDescent="0.3">
      <c r="A19" s="39">
        <v>2</v>
      </c>
      <c r="B19" s="85"/>
      <c r="C19" s="92"/>
      <c r="D19" s="90"/>
      <c r="E19" s="224"/>
      <c r="F19" s="226"/>
      <c r="G19" s="52">
        <f t="shared" si="0"/>
        <v>0</v>
      </c>
      <c r="H19" s="243">
        <f t="shared" si="1"/>
        <v>0</v>
      </c>
      <c r="I19" s="63">
        <f t="shared" ref="I19:I23" si="3">ROUND(160/1000*H19, 2)</f>
        <v>0</v>
      </c>
      <c r="J19" s="42">
        <f t="shared" ref="J19:J23" si="4">ROUND(207/1000*H19, 2)</f>
        <v>0</v>
      </c>
      <c r="K19" s="42">
        <f t="shared" si="2"/>
        <v>0</v>
      </c>
    </row>
    <row r="20" spans="1:11" ht="13" x14ac:dyDescent="0.3">
      <c r="A20" s="39">
        <v>3</v>
      </c>
      <c r="B20" s="85"/>
      <c r="C20" s="92"/>
      <c r="D20" s="90"/>
      <c r="E20" s="224"/>
      <c r="F20" s="226"/>
      <c r="G20" s="52">
        <f t="shared" si="0"/>
        <v>0</v>
      </c>
      <c r="H20" s="243">
        <f t="shared" si="1"/>
        <v>0</v>
      </c>
      <c r="I20" s="63">
        <f t="shared" si="3"/>
        <v>0</v>
      </c>
      <c r="J20" s="42">
        <f t="shared" si="4"/>
        <v>0</v>
      </c>
      <c r="K20" s="42">
        <f t="shared" si="2"/>
        <v>0</v>
      </c>
    </row>
    <row r="21" spans="1:11" ht="13" x14ac:dyDescent="0.3">
      <c r="A21" s="39">
        <v>4</v>
      </c>
      <c r="B21" s="85"/>
      <c r="C21" s="92"/>
      <c r="D21" s="90"/>
      <c r="E21" s="224"/>
      <c r="F21" s="226"/>
      <c r="G21" s="52">
        <f t="shared" si="0"/>
        <v>0</v>
      </c>
      <c r="H21" s="243">
        <f t="shared" si="1"/>
        <v>0</v>
      </c>
      <c r="I21" s="63">
        <f t="shared" si="3"/>
        <v>0</v>
      </c>
      <c r="J21" s="42">
        <f t="shared" si="4"/>
        <v>0</v>
      </c>
      <c r="K21" s="42">
        <f t="shared" si="2"/>
        <v>0</v>
      </c>
    </row>
    <row r="22" spans="1:11" ht="13" x14ac:dyDescent="0.3">
      <c r="A22" s="39">
        <v>5</v>
      </c>
      <c r="B22" s="85"/>
      <c r="C22" s="92"/>
      <c r="D22" s="90"/>
      <c r="E22" s="224"/>
      <c r="F22" s="226"/>
      <c r="G22" s="52">
        <f t="shared" si="0"/>
        <v>0</v>
      </c>
      <c r="H22" s="243">
        <f t="shared" si="1"/>
        <v>0</v>
      </c>
      <c r="I22" s="63">
        <f t="shared" si="3"/>
        <v>0</v>
      </c>
      <c r="J22" s="42">
        <f t="shared" si="4"/>
        <v>0</v>
      </c>
      <c r="K22" s="42">
        <f t="shared" si="2"/>
        <v>0</v>
      </c>
    </row>
    <row r="23" spans="1:11" ht="13.5" thickBot="1" x14ac:dyDescent="0.35">
      <c r="A23" s="39">
        <v>6</v>
      </c>
      <c r="B23" s="85"/>
      <c r="C23" s="93"/>
      <c r="D23" s="90"/>
      <c r="E23" s="224"/>
      <c r="F23" s="226"/>
      <c r="G23" s="241">
        <f t="shared" ref="G23" si="5">IF(D23-F23&gt;=0,D23-F23,0)</f>
        <v>0</v>
      </c>
      <c r="H23" s="243">
        <f t="shared" ref="H23" si="6">ROUND(G23*E23, 0)</f>
        <v>0</v>
      </c>
      <c r="I23" s="63">
        <f t="shared" si="3"/>
        <v>0</v>
      </c>
      <c r="J23" s="42">
        <f t="shared" si="4"/>
        <v>0</v>
      </c>
      <c r="K23" s="42">
        <f t="shared" ref="K23" si="7">ROUND(J23-I23, 2)</f>
        <v>0</v>
      </c>
    </row>
    <row r="24" spans="1:11" ht="13.5" thickBot="1" x14ac:dyDescent="0.35">
      <c r="A24" s="304" t="s">
        <v>33</v>
      </c>
      <c r="B24" s="305"/>
      <c r="C24" s="332"/>
      <c r="D24" s="246">
        <f>SUM(D18:D23)</f>
        <v>0</v>
      </c>
      <c r="E24" s="228" t="s">
        <v>20</v>
      </c>
      <c r="F24" s="247">
        <f t="shared" ref="F24:K24" si="8">SUM(F18:F23)</f>
        <v>0</v>
      </c>
      <c r="G24" s="43">
        <f t="shared" si="8"/>
        <v>0</v>
      </c>
      <c r="H24" s="245">
        <f t="shared" si="8"/>
        <v>0</v>
      </c>
      <c r="I24" s="56">
        <f t="shared" si="8"/>
        <v>0</v>
      </c>
      <c r="J24" s="244">
        <f t="shared" si="8"/>
        <v>0</v>
      </c>
      <c r="K24" s="56">
        <f t="shared" si="8"/>
        <v>0</v>
      </c>
    </row>
    <row r="25" spans="1:1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1" ht="12.75" customHeight="1" x14ac:dyDescent="0.35">
      <c r="A26" s="327" t="s">
        <v>21</v>
      </c>
      <c r="B26" s="327"/>
      <c r="C26" s="327"/>
      <c r="D26" s="327"/>
      <c r="E26" s="327"/>
      <c r="F26" s="327"/>
      <c r="G26" s="327"/>
      <c r="H26" s="327"/>
      <c r="I26" s="327"/>
      <c r="J26" s="327"/>
      <c r="K26" s="327"/>
    </row>
    <row r="27" spans="1:11" ht="12" customHeight="1" x14ac:dyDescent="0.35">
      <c r="A27" s="327" t="s">
        <v>22</v>
      </c>
      <c r="B27" s="327"/>
      <c r="C27" s="327"/>
      <c r="D27" s="327"/>
      <c r="E27" s="327"/>
      <c r="F27" s="327"/>
      <c r="G27" s="327"/>
      <c r="H27" s="327"/>
      <c r="I27" s="327"/>
      <c r="J27" s="327"/>
      <c r="K27" s="327"/>
    </row>
    <row r="28" spans="1:11" ht="12.75" customHeight="1" x14ac:dyDescent="0.35">
      <c r="A28" s="275"/>
      <c r="B28" s="275"/>
      <c r="C28" s="275"/>
      <c r="D28" s="275"/>
      <c r="E28" s="8"/>
      <c r="F28" s="8"/>
      <c r="G28" s="8"/>
      <c r="H28" s="8"/>
      <c r="I28" s="8"/>
      <c r="J28" s="8"/>
      <c r="K28" s="8"/>
    </row>
    <row r="29" spans="1:11" ht="13" x14ac:dyDescent="0.25">
      <c r="A29" s="298" t="s">
        <v>23</v>
      </c>
      <c r="B29" s="298"/>
      <c r="C29" s="298"/>
      <c r="D29" s="298"/>
      <c r="E29" s="256" t="s">
        <v>24</v>
      </c>
      <c r="F29" s="256"/>
      <c r="G29" s="256"/>
      <c r="H29" s="256"/>
      <c r="I29" s="75"/>
      <c r="J29" s="73" t="s">
        <v>25</v>
      </c>
      <c r="K29" s="73"/>
    </row>
    <row r="30" spans="1:11" ht="12" customHeight="1" x14ac:dyDescent="0.35">
      <c r="A30" s="76" t="s">
        <v>26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</row>
    <row r="31" spans="1:11" ht="12.75" customHeight="1" x14ac:dyDescent="0.35">
      <c r="A31" s="275"/>
      <c r="B31" s="275"/>
      <c r="C31" s="275"/>
      <c r="D31" s="275"/>
      <c r="E31" s="8"/>
      <c r="F31" s="8"/>
      <c r="G31" s="8"/>
      <c r="H31" s="8"/>
      <c r="I31" s="8"/>
      <c r="J31" s="8"/>
      <c r="K31" s="8"/>
    </row>
    <row r="32" spans="1:11" ht="13" x14ac:dyDescent="0.25">
      <c r="A32" s="298" t="s">
        <v>23</v>
      </c>
      <c r="B32" s="298"/>
      <c r="C32" s="298"/>
      <c r="D32" s="298"/>
      <c r="E32" s="256" t="s">
        <v>24</v>
      </c>
      <c r="F32" s="256"/>
      <c r="G32" s="256"/>
      <c r="H32" s="256"/>
      <c r="I32" s="75"/>
      <c r="J32" s="73" t="s">
        <v>25</v>
      </c>
      <c r="K32" s="73"/>
    </row>
    <row r="33" spans="1:11" ht="12.75" customHeight="1" x14ac:dyDescent="0.35">
      <c r="A33" s="275"/>
      <c r="B33" s="275"/>
      <c r="C33" s="275"/>
      <c r="D33" s="275"/>
      <c r="E33" s="8"/>
      <c r="F33" s="8"/>
      <c r="G33" s="8"/>
      <c r="H33" s="8"/>
      <c r="I33" s="8"/>
      <c r="J33" s="8"/>
      <c r="K33" s="8"/>
    </row>
    <row r="34" spans="1:11" ht="13" x14ac:dyDescent="0.25">
      <c r="A34" s="298" t="s">
        <v>23</v>
      </c>
      <c r="B34" s="298"/>
      <c r="C34" s="298"/>
      <c r="D34" s="298"/>
      <c r="E34" s="256" t="s">
        <v>24</v>
      </c>
      <c r="F34" s="256"/>
      <c r="G34" s="256"/>
      <c r="H34" s="256"/>
      <c r="I34" s="75"/>
      <c r="J34" s="73" t="s">
        <v>25</v>
      </c>
      <c r="K34" s="73"/>
    </row>
    <row r="35" spans="1:11" ht="12" customHeight="1" x14ac:dyDescent="0.35">
      <c r="A35" s="275"/>
      <c r="B35" s="275"/>
      <c r="C35" s="275"/>
      <c r="D35" s="275"/>
      <c r="E35" s="8"/>
      <c r="F35" s="8"/>
      <c r="G35" s="8"/>
      <c r="H35" s="8"/>
      <c r="I35" s="8"/>
      <c r="J35" s="8"/>
      <c r="K35" s="8"/>
    </row>
    <row r="36" spans="1:11" ht="13" x14ac:dyDescent="0.25">
      <c r="A36" s="298" t="s">
        <v>23</v>
      </c>
      <c r="B36" s="298"/>
      <c r="C36" s="298"/>
      <c r="D36" s="298"/>
      <c r="E36" s="256" t="s">
        <v>24</v>
      </c>
      <c r="F36" s="256"/>
      <c r="G36" s="256"/>
      <c r="H36" s="256"/>
      <c r="I36" s="75"/>
      <c r="J36" s="73" t="s">
        <v>25</v>
      </c>
      <c r="K36" s="73"/>
    </row>
  </sheetData>
  <mergeCells count="30">
    <mergeCell ref="A6:K6"/>
    <mergeCell ref="A1:J1"/>
    <mergeCell ref="A2:K2"/>
    <mergeCell ref="A3:K3"/>
    <mergeCell ref="A4:K4"/>
    <mergeCell ref="A5:K5"/>
    <mergeCell ref="A27:K27"/>
    <mergeCell ref="A7:D7"/>
    <mergeCell ref="F7:J7"/>
    <mergeCell ref="A8:D8"/>
    <mergeCell ref="F8:J8"/>
    <mergeCell ref="A9:J9"/>
    <mergeCell ref="A10:G10"/>
    <mergeCell ref="F12:H12"/>
    <mergeCell ref="F13:H13"/>
    <mergeCell ref="A17:F17"/>
    <mergeCell ref="A24:C24"/>
    <mergeCell ref="A26:K26"/>
    <mergeCell ref="A28:D28"/>
    <mergeCell ref="A29:D29"/>
    <mergeCell ref="E29:H29"/>
    <mergeCell ref="A31:D31"/>
    <mergeCell ref="A32:D32"/>
    <mergeCell ref="E32:H32"/>
    <mergeCell ref="A33:D33"/>
    <mergeCell ref="A34:D34"/>
    <mergeCell ref="E34:H34"/>
    <mergeCell ref="A35:D35"/>
    <mergeCell ref="A36:D36"/>
    <mergeCell ref="E36:H36"/>
  </mergeCells>
  <conditionalFormatting sqref="K18:K23">
    <cfRule type="cellIs" dxfId="4" priority="1" stopIfTrue="1" operator="equal">
      <formula>0</formula>
    </cfRule>
  </conditionalFormatting>
  <conditionalFormatting sqref="G18:G23">
    <cfRule type="cellIs" dxfId="3" priority="5" stopIfTrue="1" operator="equal">
      <formula>0</formula>
    </cfRule>
  </conditionalFormatting>
  <conditionalFormatting sqref="H18:H23">
    <cfRule type="cellIs" dxfId="2" priority="4" stopIfTrue="1" operator="equal">
      <formula>0</formula>
    </cfRule>
  </conditionalFormatting>
  <conditionalFormatting sqref="I18:I23">
    <cfRule type="cellIs" dxfId="1" priority="3" stopIfTrue="1" operator="equal">
      <formula>0</formula>
    </cfRule>
  </conditionalFormatting>
  <conditionalFormatting sqref="J18:J23">
    <cfRule type="cellIs" dxfId="0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 &amp;"Times New Roman,Regular" 2.pielikums 
&amp;8metodiskajam materiālam par tabakas izstrādājumu inventarizāciju un akcīzes nodokļa 
starpības summas aprēķināšanu saistībā ar akcīzes nodokļa likmes maiņu 2022.gada 1.janvārī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0"/>
  <sheetViews>
    <sheetView topLeftCell="A16" zoomScaleNormal="100" workbookViewId="0">
      <selection activeCell="A22" sqref="A22"/>
    </sheetView>
  </sheetViews>
  <sheetFormatPr defaultColWidth="9.1796875" defaultRowHeight="13" x14ac:dyDescent="0.3"/>
  <cols>
    <col min="1" max="1" width="21.453125" style="28" customWidth="1"/>
    <col min="2" max="2" width="18.26953125" style="28" customWidth="1"/>
    <col min="3" max="4" width="9.1796875" style="28"/>
    <col min="5" max="5" width="31" style="28" customWidth="1"/>
    <col min="6" max="6" width="30" style="28" customWidth="1"/>
    <col min="7" max="7" width="30.7265625" style="28" customWidth="1"/>
    <col min="8" max="16384" width="9.1796875" style="28"/>
  </cols>
  <sheetData>
    <row r="1" spans="1:8" ht="42" customHeight="1" x14ac:dyDescent="0.3">
      <c r="F1" s="102"/>
      <c r="G1" s="362"/>
      <c r="H1" s="362"/>
    </row>
    <row r="2" spans="1:8" ht="15.5" x14ac:dyDescent="0.35">
      <c r="A2" s="367" t="s">
        <v>0</v>
      </c>
      <c r="B2" s="367"/>
      <c r="C2" s="367"/>
      <c r="D2" s="367"/>
      <c r="E2" s="367"/>
      <c r="F2" s="367"/>
      <c r="G2" s="367"/>
    </row>
    <row r="3" spans="1:8" ht="31.5" customHeight="1" x14ac:dyDescent="0.3">
      <c r="A3" s="368" t="s">
        <v>143</v>
      </c>
      <c r="B3" s="368"/>
      <c r="C3" s="368"/>
      <c r="D3" s="368"/>
      <c r="E3" s="368"/>
      <c r="F3" s="368"/>
      <c r="G3" s="368"/>
    </row>
    <row r="4" spans="1:8" ht="17.25" customHeight="1" x14ac:dyDescent="0.3">
      <c r="A4" s="368" t="s">
        <v>49</v>
      </c>
      <c r="B4" s="368"/>
      <c r="C4" s="368"/>
      <c r="D4" s="368"/>
      <c r="E4" s="368"/>
      <c r="F4" s="368"/>
      <c r="G4" s="368"/>
    </row>
    <row r="5" spans="1:8" ht="21" customHeight="1" x14ac:dyDescent="0.3">
      <c r="A5" s="368" t="s">
        <v>50</v>
      </c>
      <c r="B5" s="368"/>
      <c r="C5" s="368"/>
      <c r="D5" s="368"/>
      <c r="E5" s="368"/>
      <c r="F5" s="368"/>
      <c r="G5" s="368"/>
    </row>
    <row r="6" spans="1:8" ht="36.75" customHeight="1" x14ac:dyDescent="0.3">
      <c r="A6" s="366" t="s">
        <v>53</v>
      </c>
      <c r="B6" s="366"/>
      <c r="C6" s="366"/>
      <c r="D6" s="366"/>
      <c r="E6" s="366"/>
      <c r="F6" s="366"/>
      <c r="G6" s="366"/>
    </row>
    <row r="7" spans="1:8" ht="17.5" x14ac:dyDescent="0.35">
      <c r="A7" s="363" t="s">
        <v>39</v>
      </c>
      <c r="B7" s="364"/>
      <c r="C7" s="364"/>
      <c r="D7" s="364"/>
      <c r="E7" s="96"/>
      <c r="F7" s="365"/>
      <c r="G7" s="365"/>
    </row>
    <row r="8" spans="1:8" ht="18" x14ac:dyDescent="0.4">
      <c r="A8" s="364" t="s">
        <v>40</v>
      </c>
      <c r="B8" s="364"/>
      <c r="C8" s="364"/>
      <c r="D8" s="364"/>
      <c r="E8" s="96"/>
      <c r="F8" s="334"/>
      <c r="G8" s="334"/>
    </row>
    <row r="9" spans="1:8" ht="18" x14ac:dyDescent="0.4">
      <c r="A9" s="364" t="s">
        <v>41</v>
      </c>
      <c r="B9" s="364"/>
      <c r="C9" s="364"/>
      <c r="D9" s="364"/>
      <c r="E9" s="96"/>
      <c r="F9" s="334"/>
      <c r="G9" s="334"/>
    </row>
    <row r="10" spans="1:8" ht="18" customHeight="1" x14ac:dyDescent="0.4">
      <c r="A10" s="333"/>
      <c r="B10" s="333"/>
      <c r="C10" s="333"/>
      <c r="D10" s="333"/>
      <c r="E10" s="101"/>
      <c r="F10" s="334"/>
      <c r="G10" s="334"/>
    </row>
    <row r="11" spans="1:8" ht="18.75" customHeight="1" x14ac:dyDescent="0.4">
      <c r="A11" s="333"/>
      <c r="B11" s="333"/>
      <c r="C11" s="333"/>
      <c r="D11" s="333"/>
      <c r="E11" s="101"/>
      <c r="F11" s="334"/>
      <c r="G11" s="334"/>
    </row>
    <row r="12" spans="1:8" ht="36.75" customHeight="1" thickBot="1" x14ac:dyDescent="0.35">
      <c r="A12" s="345"/>
      <c r="B12" s="345"/>
      <c r="C12" s="345"/>
      <c r="D12" s="345"/>
      <c r="E12" s="345"/>
      <c r="F12" s="345"/>
      <c r="G12" s="345"/>
    </row>
    <row r="13" spans="1:8" ht="31.5" thickBot="1" x14ac:dyDescent="0.35">
      <c r="A13" s="346" t="s">
        <v>68</v>
      </c>
      <c r="B13" s="347"/>
      <c r="C13" s="347"/>
      <c r="D13" s="348"/>
      <c r="E13" s="94" t="s">
        <v>100</v>
      </c>
      <c r="F13" s="106" t="s">
        <v>45</v>
      </c>
      <c r="G13" s="68" t="s">
        <v>57</v>
      </c>
    </row>
    <row r="14" spans="1:8" ht="25.5" customHeight="1" x14ac:dyDescent="0.3">
      <c r="A14" s="354" t="s">
        <v>133</v>
      </c>
      <c r="B14" s="355"/>
      <c r="C14" s="355"/>
      <c r="D14" s="356"/>
      <c r="E14" s="357" t="s">
        <v>101</v>
      </c>
      <c r="F14" s="163">
        <f>Cigaretes!O40</f>
        <v>0</v>
      </c>
      <c r="G14" s="179">
        <f>Cigaretes!N40</f>
        <v>0</v>
      </c>
    </row>
    <row r="15" spans="1:8" ht="26.25" customHeight="1" x14ac:dyDescent="0.3">
      <c r="A15" s="339" t="s">
        <v>70</v>
      </c>
      <c r="B15" s="340"/>
      <c r="C15" s="340"/>
      <c r="D15" s="340"/>
      <c r="E15" s="358"/>
      <c r="F15" s="161">
        <f>'Cigāri un cigarillas'!H25</f>
        <v>0</v>
      </c>
      <c r="G15" s="162">
        <f>'Cigāri un cigarillas'!K25</f>
        <v>0</v>
      </c>
    </row>
    <row r="16" spans="1:8" ht="27" customHeight="1" x14ac:dyDescent="0.3">
      <c r="A16" s="360" t="s">
        <v>71</v>
      </c>
      <c r="B16" s="361"/>
      <c r="C16" s="361"/>
      <c r="D16" s="361"/>
      <c r="E16" s="358"/>
      <c r="F16" s="80">
        <f>'Smalki sagriezta tabaka'!H24</f>
        <v>0</v>
      </c>
      <c r="G16" s="67">
        <f>'Smalki sagriezta tabaka'!K24</f>
        <v>0</v>
      </c>
    </row>
    <row r="17" spans="1:8" ht="28.5" customHeight="1" x14ac:dyDescent="0.3">
      <c r="A17" s="337" t="s">
        <v>72</v>
      </c>
      <c r="B17" s="337"/>
      <c r="C17" s="337"/>
      <c r="D17" s="338"/>
      <c r="E17" s="358"/>
      <c r="F17" s="80">
        <f>'Smēķējamā tabaka'!H24</f>
        <v>0</v>
      </c>
      <c r="G17" s="67">
        <f>'Smēķējamā tabaka'!K24</f>
        <v>0</v>
      </c>
    </row>
    <row r="18" spans="1:8" ht="27.75" customHeight="1" x14ac:dyDescent="0.3">
      <c r="A18" s="335" t="s">
        <v>73</v>
      </c>
      <c r="B18" s="336"/>
      <c r="C18" s="336"/>
      <c r="D18" s="336"/>
      <c r="E18" s="358"/>
      <c r="F18" s="81">
        <f>'Tabakas lapas'!H25</f>
        <v>0</v>
      </c>
      <c r="G18" s="79">
        <f>'Tabakas lapas'!K25</f>
        <v>0</v>
      </c>
    </row>
    <row r="19" spans="1:8" ht="27.75" customHeight="1" x14ac:dyDescent="0.3">
      <c r="A19" s="343" t="s">
        <v>80</v>
      </c>
      <c r="B19" s="344"/>
      <c r="C19" s="344"/>
      <c r="D19" s="344"/>
      <c r="E19" s="358"/>
      <c r="F19" s="80">
        <f>'Karsējamā tabaka'!H24</f>
        <v>0</v>
      </c>
      <c r="G19" s="67">
        <f>'Karsējamā tabaka'!K24</f>
        <v>0</v>
      </c>
    </row>
    <row r="20" spans="1:8" ht="25.5" customHeight="1" thickBot="1" x14ac:dyDescent="0.35">
      <c r="A20" s="341" t="s">
        <v>69</v>
      </c>
      <c r="B20" s="342"/>
      <c r="C20" s="342"/>
      <c r="D20" s="342"/>
      <c r="E20" s="359"/>
      <c r="F20" s="82"/>
      <c r="G20" s="83">
        <f>SUM(G14:G19)</f>
        <v>0</v>
      </c>
    </row>
    <row r="21" spans="1:8" ht="14" x14ac:dyDescent="0.3">
      <c r="A21" s="103" t="s">
        <v>144</v>
      </c>
      <c r="B21" s="100"/>
      <c r="C21" s="100"/>
      <c r="D21" s="100"/>
      <c r="E21" s="100"/>
      <c r="F21" s="23"/>
      <c r="G21" s="24"/>
    </row>
    <row r="22" spans="1:8" ht="14" x14ac:dyDescent="0.3">
      <c r="A22" s="103"/>
      <c r="B22" s="100"/>
      <c r="C22" s="100"/>
      <c r="D22" s="100"/>
      <c r="E22" s="100"/>
      <c r="F22" s="23"/>
      <c r="G22" s="24"/>
    </row>
    <row r="23" spans="1:8" ht="15.5" x14ac:dyDescent="0.35">
      <c r="A23" s="19" t="s">
        <v>42</v>
      </c>
      <c r="B23" s="19"/>
      <c r="C23" s="353"/>
      <c r="D23" s="353"/>
      <c r="E23" s="99"/>
      <c r="F23" s="353"/>
      <c r="G23" s="353"/>
      <c r="H23" s="349"/>
    </row>
    <row r="24" spans="1:8" ht="15.5" x14ac:dyDescent="0.35">
      <c r="A24" s="96"/>
      <c r="B24" s="96"/>
      <c r="C24" s="350" t="s">
        <v>23</v>
      </c>
      <c r="D24" s="350"/>
      <c r="E24" s="97"/>
      <c r="F24" s="351" t="s">
        <v>52</v>
      </c>
      <c r="G24" s="351"/>
      <c r="H24" s="349"/>
    </row>
    <row r="25" spans="1:8" ht="43.5" customHeight="1" x14ac:dyDescent="0.35">
      <c r="A25" s="95" t="s">
        <v>43</v>
      </c>
      <c r="B25" s="19"/>
      <c r="C25" s="353"/>
      <c r="D25" s="353"/>
      <c r="E25" s="99"/>
      <c r="F25" s="353"/>
      <c r="G25" s="353"/>
      <c r="H25" s="349"/>
    </row>
    <row r="26" spans="1:8" ht="15.5" x14ac:dyDescent="0.35">
      <c r="A26" s="96"/>
      <c r="B26" s="96"/>
      <c r="C26" s="352" t="s">
        <v>23</v>
      </c>
      <c r="D26" s="352"/>
      <c r="E26" s="98"/>
      <c r="F26" s="351" t="s">
        <v>51</v>
      </c>
      <c r="G26" s="351"/>
      <c r="H26" s="349"/>
    </row>
    <row r="27" spans="1:8" ht="15.5" x14ac:dyDescent="0.35">
      <c r="A27" s="19" t="s">
        <v>44</v>
      </c>
      <c r="B27" s="19"/>
      <c r="C27" s="19"/>
      <c r="D27" s="19"/>
      <c r="E27" s="19"/>
      <c r="F27" s="19"/>
      <c r="G27" s="19"/>
    </row>
    <row r="28" spans="1:8" ht="15.5" x14ac:dyDescent="0.35">
      <c r="A28" s="19"/>
      <c r="B28" s="19"/>
      <c r="C28" s="19"/>
      <c r="D28" s="19"/>
      <c r="E28" s="19"/>
      <c r="F28" s="19"/>
      <c r="G28" s="19"/>
    </row>
    <row r="29" spans="1:8" x14ac:dyDescent="0.3">
      <c r="B29" s="104"/>
      <c r="C29" s="104"/>
      <c r="D29" s="104"/>
      <c r="E29" s="104"/>
    </row>
    <row r="30" spans="1:8" x14ac:dyDescent="0.3">
      <c r="E30" s="105"/>
    </row>
  </sheetData>
  <mergeCells count="35">
    <mergeCell ref="G1:H1"/>
    <mergeCell ref="A7:D7"/>
    <mergeCell ref="F7:G7"/>
    <mergeCell ref="F9:G9"/>
    <mergeCell ref="A6:G6"/>
    <mergeCell ref="A2:G2"/>
    <mergeCell ref="A8:D8"/>
    <mergeCell ref="F8:G8"/>
    <mergeCell ref="A9:D9"/>
    <mergeCell ref="A3:G3"/>
    <mergeCell ref="A4:G4"/>
    <mergeCell ref="A5:G5"/>
    <mergeCell ref="A20:D20"/>
    <mergeCell ref="A19:D19"/>
    <mergeCell ref="A12:G12"/>
    <mergeCell ref="A13:D13"/>
    <mergeCell ref="H23:H26"/>
    <mergeCell ref="C24:D24"/>
    <mergeCell ref="F24:G24"/>
    <mergeCell ref="F26:G26"/>
    <mergeCell ref="C26:D26"/>
    <mergeCell ref="F25:G25"/>
    <mergeCell ref="C25:D25"/>
    <mergeCell ref="C23:D23"/>
    <mergeCell ref="F23:G23"/>
    <mergeCell ref="A14:D14"/>
    <mergeCell ref="E14:E20"/>
    <mergeCell ref="A16:D16"/>
    <mergeCell ref="A11:D11"/>
    <mergeCell ref="F11:G11"/>
    <mergeCell ref="A10:D10"/>
    <mergeCell ref="F10:G10"/>
    <mergeCell ref="A18:D18"/>
    <mergeCell ref="A17:D17"/>
    <mergeCell ref="A15:D15"/>
  </mergeCells>
  <pageMargins left="0.70866141732283472" right="0.70866141732283472" top="0.78740157480314965" bottom="0.74803149606299213" header="0.31496062992125984" footer="0"/>
  <pageSetup paperSize="9" scale="88" orientation="landscape" horizontalDpi="200" verticalDpi="200" r:id="rId1"/>
  <headerFooter>
    <oddHeader>&amp;R&amp;8 &amp;"Times New Roman,Regular"&amp;10 2.pielikums&amp;8 
metodiskajam materiālam par tabakas izstrādājumu inventarizāciju un akcīzes nodokļa 
starpības summas aprēķināšanu saistībā ar akcīzes nodokļa likmes maiņu 2022.gada 1.janvārī</oddHeader>
    <evenHeader>&amp;R&amp;8 2.pielikums metodiskajam materiālam par tabakas izstrādājumu
inventarizāciju un akcīzes nodokļa starpības summas aprēķināšanu
saistībā ar akcīzes nodokļa likmes maiņu 2011.gada 1.jūlijā</evenHeader>
  </headerFooter>
  <ignoredErrors>
    <ignoredError sqref="G15:G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Cigaretes</vt:lpstr>
      <vt:lpstr>Cigāri un cigarillas</vt:lpstr>
      <vt:lpstr>Smalki sagriezta tabaka</vt:lpstr>
      <vt:lpstr>Smēķējamā tabaka</vt:lpstr>
      <vt:lpstr>Tabakas lapas</vt:lpstr>
      <vt:lpstr>Karsējamā tabaka</vt:lpstr>
      <vt:lpstr>Nodokļa aprēķina tabula</vt:lpstr>
      <vt:lpstr>Cigaretes!Print_Area</vt:lpstr>
      <vt:lpstr>'Cigāri un cigarillas'!Print_Area</vt:lpstr>
      <vt:lpstr>'Karsējamā tabaka'!Print_Area</vt:lpstr>
      <vt:lpstr>'Nodokļa aprēķina tabula'!Print_Area</vt:lpstr>
      <vt:lpstr>'Smalki sagriezta tabaka'!Print_Area</vt:lpstr>
      <vt:lpstr>'Smēķējamā tabaka'!Print_Area</vt:lpstr>
      <vt:lpstr>'Tabakas lapas'!Print_Area</vt:lpstr>
    </vt:vector>
  </TitlesOfParts>
  <Company>VID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Rojs Plaudis</dc:creator>
  <cp:lastModifiedBy>Sandra Gaile</cp:lastModifiedBy>
  <cp:lastPrinted>2021-12-10T10:51:42Z</cp:lastPrinted>
  <dcterms:created xsi:type="dcterms:W3CDTF">2011-05-31T10:58:05Z</dcterms:created>
  <dcterms:modified xsi:type="dcterms:W3CDTF">2021-12-10T10:51:53Z</dcterms:modified>
</cp:coreProperties>
</file>