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perstore\3_APAD\APAD_DAN\Metodikas_inventarizacijas\Tabaka\2017_cigaretes\Pēdējais\"/>
    </mc:Choice>
  </mc:AlternateContent>
  <bookViews>
    <workbookView xWindow="0" yWindow="0" windowWidth="14220" windowHeight="10890"/>
  </bookViews>
  <sheets>
    <sheet name="Cigaretes" sheetId="1" r:id="rId1"/>
    <sheet name="Nodokļa aprēķina tabula" sheetId="2" r:id="rId2"/>
  </sheets>
  <definedNames>
    <definedName name="_xlnm.Print_Area" localSheetId="0">Cigaretes!$A$16:$O$65</definedName>
    <definedName name="_xlnm.Print_Area" localSheetId="1">'Nodokļa aprēķina tabula'!$A$6:$E$21</definedName>
  </definedNames>
  <calcPr calcId="162913"/>
</workbook>
</file>

<file path=xl/calcChain.xml><?xml version="1.0" encoding="utf-8"?>
<calcChain xmlns="http://schemas.openxmlformats.org/spreadsheetml/2006/main">
  <c r="M30" i="1" l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29" i="1"/>
  <c r="M53" i="1" s="1"/>
  <c r="C14" i="2" s="1"/>
  <c r="H40" i="1" l="1"/>
  <c r="H41" i="1"/>
  <c r="H42" i="1"/>
  <c r="H43" i="1"/>
  <c r="H44" i="1"/>
  <c r="H45" i="1"/>
  <c r="H46" i="1"/>
  <c r="H47" i="1"/>
  <c r="H48" i="1"/>
  <c r="H49" i="1"/>
  <c r="G38" i="1"/>
  <c r="J43" i="1" l="1"/>
  <c r="J44" i="1"/>
  <c r="J45" i="1"/>
  <c r="J46" i="1"/>
  <c r="J47" i="1"/>
  <c r="J48" i="1"/>
  <c r="J49" i="1"/>
  <c r="I41" i="1"/>
  <c r="I51" i="1"/>
  <c r="I52" i="1"/>
  <c r="G52" i="1"/>
  <c r="G51" i="1"/>
  <c r="I50" i="1"/>
  <c r="G50" i="1"/>
  <c r="J42" i="1"/>
  <c r="H39" i="1"/>
  <c r="I30" i="1"/>
  <c r="I31" i="1"/>
  <c r="I32" i="1"/>
  <c r="I33" i="1"/>
  <c r="I34" i="1"/>
  <c r="I35" i="1"/>
  <c r="I36" i="1"/>
  <c r="I37" i="1"/>
  <c r="I38" i="1"/>
  <c r="I39" i="1"/>
  <c r="I40" i="1"/>
  <c r="I29" i="1"/>
  <c r="G30" i="1"/>
  <c r="G31" i="1"/>
  <c r="G32" i="1"/>
  <c r="G33" i="1"/>
  <c r="G34" i="1"/>
  <c r="G35" i="1"/>
  <c r="G36" i="1"/>
  <c r="G37" i="1"/>
  <c r="G29" i="1"/>
  <c r="K51" i="1" l="1"/>
  <c r="K52" i="1"/>
  <c r="L52" i="1" s="1"/>
  <c r="K46" i="1" l="1"/>
  <c r="L46" i="1" s="1"/>
  <c r="K47" i="1"/>
  <c r="L47" i="1" s="1"/>
  <c r="K48" i="1"/>
  <c r="K49" i="1"/>
  <c r="L49" i="1" s="1"/>
  <c r="K42" i="1"/>
  <c r="L42" i="1" s="1"/>
  <c r="K32" i="1"/>
  <c r="L32" i="1" s="1"/>
  <c r="K38" i="1"/>
  <c r="L38" i="1" s="1"/>
  <c r="K30" i="1" l="1"/>
  <c r="L30" i="1" s="1"/>
  <c r="K29" i="1"/>
  <c r="L29" i="1" s="1"/>
  <c r="K31" i="1" l="1"/>
  <c r="L31" i="1" s="1"/>
  <c r="K33" i="1"/>
  <c r="L33" i="1" s="1"/>
  <c r="K34" i="1"/>
  <c r="L34" i="1" s="1"/>
  <c r="K35" i="1"/>
  <c r="L35" i="1" s="1"/>
  <c r="K36" i="1"/>
  <c r="L36" i="1" s="1"/>
  <c r="K37" i="1"/>
  <c r="L37" i="1" s="1"/>
  <c r="K39" i="1"/>
  <c r="L39" i="1" s="1"/>
  <c r="K40" i="1"/>
  <c r="L40" i="1" s="1"/>
  <c r="K41" i="1"/>
  <c r="L41" i="1" s="1"/>
  <c r="K43" i="1"/>
  <c r="L43" i="1" s="1"/>
  <c r="K44" i="1"/>
  <c r="L44" i="1" s="1"/>
  <c r="K45" i="1"/>
  <c r="L45" i="1" s="1"/>
  <c r="L48" i="1"/>
  <c r="K50" i="1"/>
  <c r="L50" i="1" s="1"/>
  <c r="L51" i="1"/>
  <c r="L53" i="1" l="1"/>
  <c r="D14" i="2" s="1"/>
</calcChain>
</file>

<file path=xl/sharedStrings.xml><?xml version="1.0" encoding="utf-8"?>
<sst xmlns="http://schemas.openxmlformats.org/spreadsheetml/2006/main" count="83" uniqueCount="68">
  <si>
    <t>(inventarizējamās sabiedrības nosaukums)</t>
  </si>
  <si>
    <t>(inventarizējamās struktūrvienības nosaukums)</t>
  </si>
  <si>
    <t>CIGAREŠU INVENTARIZĀCIJAS SARAKSTA Nr.</t>
  </si>
  <si>
    <t>TABULA Nr.</t>
  </si>
  <si>
    <t>Sastādīts:</t>
  </si>
  <si>
    <t>, pamatojoties uz</t>
  </si>
  <si>
    <t>(dd.mm.gggg.)</t>
  </si>
  <si>
    <t>(rīkojuma datums, Nr.)</t>
  </si>
  <si>
    <t>Nr.
p.k.</t>
  </si>
  <si>
    <t>Cigarešu nosaukums</t>
  </si>
  <si>
    <t>Cigarešu paciņu skaits (gab.)</t>
  </si>
  <si>
    <t>Cigarešu skaits paciņā 
(gab.)</t>
  </si>
  <si>
    <t>Maksimālā mazum-tirdzniecības cena par vienu cigarešu paciņu (EUR)</t>
  </si>
  <si>
    <t>Nodoklis par vienu cigarešu paciņu līdz likmju maiņai (EUR)</t>
  </si>
  <si>
    <t>Nodoklis par vienu cigarešu paciņu pēc likmju maiņas (EUR)</t>
  </si>
  <si>
    <t>Nodokļa starpība par vienu cigarešu paciņu (EUR)</t>
  </si>
  <si>
    <t xml:space="preserve">Nodokļa starpības kopējā summa (EUR) </t>
  </si>
  <si>
    <t>a</t>
  </si>
  <si>
    <t>c</t>
  </si>
  <si>
    <t>d</t>
  </si>
  <si>
    <t>e</t>
  </si>
  <si>
    <t>g</t>
  </si>
  <si>
    <t>h</t>
  </si>
  <si>
    <t>i</t>
  </si>
  <si>
    <t>aprēķina formulas</t>
  </si>
  <si>
    <t>i-h</t>
  </si>
  <si>
    <t>d*k</t>
  </si>
  <si>
    <t>Kopā:</t>
  </si>
  <si>
    <t>X</t>
  </si>
  <si>
    <t>Inventarizācijā piedalās:</t>
  </si>
  <si>
    <t>Inventarizācijas komisijas priekšsēdētājs</t>
  </si>
  <si>
    <t>(amats)</t>
  </si>
  <si>
    <t>(paraksts)</t>
  </si>
  <si>
    <t>Inventarizācijas komisijas locekļi</t>
  </si>
  <si>
    <t>AKCĪZES NODOKĻA STARPĪBAS SUMMAS APRĒĶINA TABULA</t>
  </si>
  <si>
    <t>Nodokļa maksātāja nosaukums, reģistrācijas numurs:</t>
  </si>
  <si>
    <t>Nodokļa maksātāja juridiskā adrese:</t>
  </si>
  <si>
    <t>Struktūrvienību uzskaitījums:</t>
  </si>
  <si>
    <t>Tabakas izstrādājumu konta nosaukums un attiecīgs valsts budžeta ieņēmumu konta numurs</t>
  </si>
  <si>
    <t>Aprēķinātā nodokļa starpības summa (EUR)</t>
  </si>
  <si>
    <t>Aprēķinu sastādīja:</t>
  </si>
  <si>
    <t>(vārds, uzvārds)</t>
  </si>
  <si>
    <t>Komersanta atbildīgā 
amatpersona:</t>
  </si>
  <si>
    <t>Datums:</t>
  </si>
  <si>
    <t>NB</t>
  </si>
  <si>
    <t>1. Tabula aizpildās automātiski, izmantojot datus no iepriekš aizpildītā inventarizācijas saraksta.</t>
  </si>
  <si>
    <t>2. Ja komersantam ir vairākas tirdzniecības un/vai uzglabāšanas vietas (struktūrvienības), tad papildus jāizveido viena kopēja akcīzes nodokļa starpības aprēķina tabula.</t>
  </si>
  <si>
    <t>3. Ja vienai cigarešu cenai atbilst vairāki cigarešu nosaukumi, tad katrs no tiem jāatspoguļo atsvišķā, jaunizveidotā rindā.</t>
  </si>
  <si>
    <t>8. Elektroniskajā dokumentā lūdzam aizpildīt tikai pelēkā krāsā iezīmētās ailes.</t>
  </si>
  <si>
    <t>93,70/1000*
cigarešu 
skaits paciņā</t>
  </si>
  <si>
    <t>(56,20/1000*1+(g/e)*
(25/100))*e</t>
  </si>
  <si>
    <r>
      <t xml:space="preserve">6.Ja tiek veikta akcīzes nodokļa </t>
    </r>
    <r>
      <rPr>
        <u/>
        <sz val="12"/>
        <color indexed="10"/>
        <rFont val="Times New Roman"/>
        <family val="1"/>
        <charset val="186"/>
      </rPr>
      <t>marku inventarizācija</t>
    </r>
    <r>
      <rPr>
        <sz val="12"/>
        <color indexed="10"/>
        <rFont val="Times New Roman"/>
        <family val="1"/>
        <charset val="186"/>
      </rPr>
      <t>, tad "c" ailē "Cigarešu nosaukums" norādīt dokumentā ( uz kura pamata izsniegtas akcīzes nodokļa markas) norādīto cigarešu nosaukumu atbilstošo numuru.</t>
    </r>
  </si>
  <si>
    <t>b</t>
  </si>
  <si>
    <t>Uzskaites kods (numurs)</t>
  </si>
  <si>
    <t>7.Ja cigarešu uzskaite tiek veikta pēc uzskaites kodiem ( numuriem), tad uzskaitījumu var veikt papildu kolonnā "b".</t>
  </si>
  <si>
    <t>f</t>
  </si>
  <si>
    <t>j</t>
  </si>
  <si>
    <t xml:space="preserve">1.Norādot ailē "c" konkrēto cigarešu nosaukumu, lūdzam ievadīt ailē "d" inventarizācijas rezultātā fiksēto cigarešu paciņu skaitu atbilstoši ailē "f" norādītajai mazumtirdzniecības cenai. </t>
  </si>
  <si>
    <t>2.Gadījumā, ja atlikumā ir cigaretes ar cenu, kura nav norādīta tabulā, lūdzam tabulu papildināt ar rindu, norādot attiecīgo cigarešu paciņas cenu, īpašu uzmanību pievēršot šajā tabulā iestrādātajām formulām.</t>
  </si>
  <si>
    <t>99,00/1000*
cigarešu 
skaits paciņā</t>
  </si>
  <si>
    <t>67,00/1000*1+(g/e)*
(20/100))*e</t>
  </si>
  <si>
    <r>
      <t xml:space="preserve">5. "h" ailē norādītā aprēķina formula </t>
    </r>
    <r>
      <rPr>
        <i/>
        <sz val="12"/>
        <color rgb="FFFF0000"/>
        <rFont val="Times New Roman"/>
        <family val="1"/>
        <charset val="186"/>
      </rPr>
      <t>99,00/1000</t>
    </r>
    <r>
      <rPr>
        <sz val="12"/>
        <color rgb="FFFF0000"/>
        <rFont val="Times New Roman"/>
        <family val="1"/>
        <charset val="186"/>
      </rPr>
      <t>*</t>
    </r>
    <r>
      <rPr>
        <i/>
        <sz val="12"/>
        <color rgb="FFFF0000"/>
        <rFont val="Times New Roman"/>
        <family val="1"/>
        <charset val="186"/>
      </rPr>
      <t xml:space="preserve">cigarešu skaits paciņā </t>
    </r>
    <r>
      <rPr>
        <sz val="12"/>
        <color rgb="FFFF0000"/>
        <rFont val="Times New Roman"/>
        <family val="1"/>
        <charset val="186"/>
      </rPr>
      <t>attiecas tikai uz to cigarešu kategoriju, uz kuru akcīzes nodokļa markām norāditā MMC ir vienāda vai mazāka par 3,15 EUR (ja paciņā ir 20 cigaretes).</t>
    </r>
  </si>
  <si>
    <r>
      <t xml:space="preserve">4. "g"ailē norādītā aprēķina formula </t>
    </r>
    <r>
      <rPr>
        <i/>
        <sz val="12"/>
        <color rgb="FFFF0000"/>
        <rFont val="Times New Roman"/>
        <family val="1"/>
        <charset val="186"/>
      </rPr>
      <t>93,70/1000</t>
    </r>
    <r>
      <rPr>
        <sz val="12"/>
        <color rgb="FFFF0000"/>
        <rFont val="Times New Roman"/>
        <family val="1"/>
        <charset val="186"/>
      </rPr>
      <t>*</t>
    </r>
    <r>
      <rPr>
        <i/>
        <sz val="12"/>
        <color rgb="FFFF0000"/>
        <rFont val="Times New Roman"/>
        <family val="1"/>
        <charset val="186"/>
      </rPr>
      <t xml:space="preserve">cigarešu skaits paciņā </t>
    </r>
    <r>
      <rPr>
        <sz val="12"/>
        <color rgb="FFFF0000"/>
        <rFont val="Times New Roman"/>
        <family val="1"/>
        <charset val="186"/>
      </rPr>
      <t>attiecas tikai uz to cigarešu kategoriju, uz kuru akcīzes nodokļa markām norāditā MMC ir vienāda vai mazāka par 2,95 EUR (ja paciņā ir 20 cigaretes).</t>
    </r>
  </si>
  <si>
    <t>Tabakas izstrādājumu daudzums (cigarešu skaits gabalos)</t>
  </si>
  <si>
    <t>Cigarešu skaits (gab.)</t>
  </si>
  <si>
    <t>k</t>
  </si>
  <si>
    <t>d*e</t>
  </si>
  <si>
    <t>Akcīzes nodoklis cigaretēm 
LV80TREL1060000524000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</si>
</sst>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name val="Times New Roman"/>
      <family val="1"/>
      <charset val="186"/>
    </font>
    <font>
      <i/>
      <sz val="9"/>
      <name val="Times New Roman"/>
      <family val="1"/>
      <charset val="186"/>
    </font>
    <font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u/>
      <sz val="12"/>
      <color indexed="1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i/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9">
    <xf numFmtId="0" fontId="0" fillId="0" borderId="0" xfId="0"/>
    <xf numFmtId="49" fontId="2" fillId="0" borderId="0" xfId="1" applyNumberFormat="1" applyFont="1" applyBorder="1" applyAlignment="1">
      <alignment horizontal="left" vertical="center" wrapText="1"/>
    </xf>
    <xf numFmtId="0" fontId="3" fillId="0" borderId="0" xfId="1" applyFont="1"/>
    <xf numFmtId="0" fontId="4" fillId="0" borderId="0" xfId="1" applyFont="1" applyAlignment="1">
      <alignment horizontal="right"/>
    </xf>
    <xf numFmtId="2" fontId="4" fillId="0" borderId="0" xfId="1" applyNumberFormat="1" applyFont="1" applyAlignment="1">
      <alignment horizontal="center"/>
    </xf>
    <xf numFmtId="2" fontId="4" fillId="0" borderId="0" xfId="1" applyNumberFormat="1" applyFont="1" applyBorder="1" applyAlignment="1"/>
    <xf numFmtId="0" fontId="2" fillId="0" borderId="0" xfId="1" applyFont="1" applyAlignme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4" fillId="0" borderId="0" xfId="1" applyFont="1" applyBorder="1"/>
    <xf numFmtId="0" fontId="4" fillId="0" borderId="0" xfId="1" applyFont="1" applyBorder="1" applyAlignment="1"/>
    <xf numFmtId="2" fontId="3" fillId="0" borderId="0" xfId="1" applyNumberFormat="1" applyFont="1" applyBorder="1" applyAlignment="1"/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3" fontId="5" fillId="0" borderId="4" xfId="1" applyNumberFormat="1" applyFont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2" fontId="5" fillId="0" borderId="6" xfId="1" applyNumberFormat="1" applyFont="1" applyBorder="1" applyAlignment="1">
      <alignment horizontal="center" vertical="center" wrapText="1"/>
    </xf>
    <xf numFmtId="2" fontId="5" fillId="0" borderId="7" xfId="1" applyNumberFormat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3" fontId="5" fillId="0" borderId="9" xfId="1" applyNumberFormat="1" applyFont="1" applyBorder="1" applyAlignment="1">
      <alignment horizontal="center" vertical="center" wrapText="1"/>
    </xf>
    <xf numFmtId="0" fontId="5" fillId="0" borderId="10" xfId="1" applyNumberFormat="1" applyFont="1" applyFill="1" applyBorder="1" applyAlignment="1">
      <alignment horizontal="center" vertical="center" wrapText="1"/>
    </xf>
    <xf numFmtId="2" fontId="5" fillId="0" borderId="13" xfId="1" applyNumberFormat="1" applyFont="1" applyBorder="1" applyAlignment="1">
      <alignment horizontal="center" vertical="center" wrapText="1"/>
    </xf>
    <xf numFmtId="2" fontId="5" fillId="0" borderId="14" xfId="1" applyNumberFormat="1" applyFont="1" applyBorder="1" applyAlignment="1">
      <alignment horizontal="center" vertical="center" wrapText="1"/>
    </xf>
    <xf numFmtId="2" fontId="6" fillId="0" borderId="4" xfId="1" applyNumberFormat="1" applyFont="1" applyBorder="1" applyAlignment="1">
      <alignment horizontal="center" vertical="center"/>
    </xf>
    <xf numFmtId="2" fontId="6" fillId="0" borderId="7" xfId="1" applyNumberFormat="1" applyFont="1" applyBorder="1" applyAlignment="1">
      <alignment horizontal="center" vertical="center"/>
    </xf>
    <xf numFmtId="0" fontId="7" fillId="0" borderId="0" xfId="1" applyFont="1" applyAlignment="1"/>
    <xf numFmtId="3" fontId="3" fillId="0" borderId="0" xfId="1" applyNumberFormat="1" applyFont="1"/>
    <xf numFmtId="2" fontId="3" fillId="0" borderId="0" xfId="1" applyNumberFormat="1" applyFont="1"/>
    <xf numFmtId="3" fontId="8" fillId="0" borderId="16" xfId="1" applyNumberFormat="1" applyFont="1" applyFill="1" applyBorder="1" applyAlignment="1">
      <alignment horizontal="right"/>
    </xf>
    <xf numFmtId="4" fontId="3" fillId="0" borderId="16" xfId="1" applyNumberFormat="1" applyFont="1" applyFill="1" applyBorder="1" applyAlignment="1">
      <alignment horizontal="right"/>
    </xf>
    <xf numFmtId="4" fontId="3" fillId="0" borderId="17" xfId="1" applyNumberFormat="1" applyFont="1" applyFill="1" applyBorder="1" applyAlignment="1">
      <alignment horizontal="right"/>
    </xf>
    <xf numFmtId="3" fontId="3" fillId="0" borderId="18" xfId="1" applyNumberFormat="1" applyFont="1" applyFill="1" applyBorder="1" applyAlignment="1">
      <alignment horizontal="right"/>
    </xf>
    <xf numFmtId="4" fontId="3" fillId="0" borderId="18" xfId="1" applyNumberFormat="1" applyFont="1" applyFill="1" applyBorder="1" applyAlignment="1">
      <alignment horizontal="right"/>
    </xf>
    <xf numFmtId="4" fontId="3" fillId="0" borderId="19" xfId="1" applyNumberFormat="1" applyFont="1" applyFill="1" applyBorder="1" applyAlignment="1">
      <alignment horizontal="right"/>
    </xf>
    <xf numFmtId="2" fontId="8" fillId="0" borderId="25" xfId="1" applyNumberFormat="1" applyFont="1" applyBorder="1" applyAlignment="1">
      <alignment horizontal="center"/>
    </xf>
    <xf numFmtId="2" fontId="8" fillId="0" borderId="26" xfId="1" applyNumberFormat="1" applyFont="1" applyBorder="1" applyAlignment="1">
      <alignment horizontal="right"/>
    </xf>
    <xf numFmtId="0" fontId="2" fillId="0" borderId="1" xfId="1" applyFont="1" applyBorder="1" applyAlignment="1">
      <alignment horizontal="center"/>
    </xf>
    <xf numFmtId="2" fontId="3" fillId="0" borderId="1" xfId="1" applyNumberFormat="1" applyFont="1" applyBorder="1" applyAlignment="1"/>
    <xf numFmtId="0" fontId="3" fillId="0" borderId="0" xfId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top"/>
    </xf>
    <xf numFmtId="0" fontId="2" fillId="0" borderId="24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3" fontId="5" fillId="0" borderId="26" xfId="1" applyNumberFormat="1" applyFont="1" applyBorder="1" applyAlignment="1">
      <alignment horizontal="right" vertical="center" wrapText="1"/>
    </xf>
    <xf numFmtId="2" fontId="5" fillId="0" borderId="26" xfId="1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9" fillId="0" borderId="0" xfId="1" applyFont="1" applyBorder="1" applyAlignment="1" applyProtection="1">
      <alignment horizontal="left" wrapText="1"/>
      <protection locked="0"/>
    </xf>
    <xf numFmtId="0" fontId="3" fillId="0" borderId="0" xfId="1" applyNumberFormat="1" applyFont="1" applyBorder="1" applyAlignment="1">
      <alignment horizontal="right"/>
    </xf>
    <xf numFmtId="2" fontId="5" fillId="0" borderId="0" xfId="1" applyNumberFormat="1" applyFont="1" applyBorder="1" applyAlignment="1" applyProtection="1">
      <alignment vertical="center"/>
      <protection locked="0"/>
    </xf>
    <xf numFmtId="2" fontId="5" fillId="0" borderId="0" xfId="1" applyNumberFormat="1" applyFont="1" applyFill="1" applyBorder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protection locked="0"/>
    </xf>
    <xf numFmtId="0" fontId="3" fillId="0" borderId="2" xfId="1" applyFont="1" applyBorder="1" applyAlignment="1" applyProtection="1">
      <alignment horizontal="left" vertical="top"/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1" xfId="1" applyFont="1" applyBorder="1" applyAlignment="1" applyProtection="1">
      <alignment horizontal="left"/>
      <protection locked="0"/>
    </xf>
    <xf numFmtId="3" fontId="3" fillId="0" borderId="30" xfId="1" applyNumberFormat="1" applyFont="1" applyFill="1" applyBorder="1" applyAlignment="1">
      <alignment horizontal="right"/>
    </xf>
    <xf numFmtId="4" fontId="3" fillId="0" borderId="23" xfId="1" applyNumberFormat="1" applyFont="1" applyFill="1" applyBorder="1" applyAlignment="1">
      <alignment horizontal="right"/>
    </xf>
    <xf numFmtId="4" fontId="3" fillId="0" borderId="31" xfId="1" applyNumberFormat="1" applyFont="1" applyFill="1" applyBorder="1" applyAlignment="1">
      <alignment horizontal="right"/>
    </xf>
    <xf numFmtId="0" fontId="10" fillId="0" borderId="0" xfId="1" applyFont="1" applyFill="1" applyAlignment="1">
      <alignment wrapText="1"/>
    </xf>
    <xf numFmtId="4" fontId="3" fillId="0" borderId="30" xfId="1" applyNumberFormat="1" applyFont="1" applyFill="1" applyBorder="1" applyAlignment="1">
      <alignment horizontal="right"/>
    </xf>
    <xf numFmtId="4" fontId="3" fillId="0" borderId="22" xfId="1" applyNumberFormat="1" applyFont="1" applyFill="1" applyBorder="1" applyAlignment="1">
      <alignment horizontal="right"/>
    </xf>
    <xf numFmtId="4" fontId="3" fillId="0" borderId="29" xfId="1" applyNumberFormat="1" applyFont="1" applyFill="1" applyBorder="1" applyAlignment="1">
      <alignment horizontal="right"/>
    </xf>
    <xf numFmtId="0" fontId="3" fillId="0" borderId="32" xfId="1" applyFont="1" applyBorder="1"/>
    <xf numFmtId="0" fontId="3" fillId="0" borderId="33" xfId="1" applyFont="1" applyBorder="1"/>
    <xf numFmtId="0" fontId="3" fillId="0" borderId="34" xfId="1" applyFont="1" applyBorder="1"/>
    <xf numFmtId="4" fontId="3" fillId="0" borderId="16" xfId="1" applyNumberFormat="1" applyFont="1" applyBorder="1" applyAlignment="1">
      <alignment horizontal="right"/>
    </xf>
    <xf numFmtId="4" fontId="3" fillId="0" borderId="18" xfId="1" applyNumberFormat="1" applyFont="1" applyBorder="1" applyAlignment="1">
      <alignment horizontal="right"/>
    </xf>
    <xf numFmtId="4" fontId="3" fillId="0" borderId="30" xfId="1" applyNumberFormat="1" applyFont="1" applyBorder="1" applyAlignment="1">
      <alignment horizontal="right"/>
    </xf>
    <xf numFmtId="4" fontId="3" fillId="0" borderId="28" xfId="1" applyNumberFormat="1" applyFont="1" applyBorder="1" applyAlignment="1">
      <alignment horizontal="right"/>
    </xf>
    <xf numFmtId="0" fontId="3" fillId="0" borderId="35" xfId="1" applyFont="1" applyBorder="1"/>
    <xf numFmtId="0" fontId="3" fillId="0" borderId="24" xfId="1" applyFont="1" applyBorder="1"/>
    <xf numFmtId="0" fontId="3" fillId="0" borderId="2" xfId="1" applyFont="1" applyBorder="1" applyAlignment="1" applyProtection="1">
      <alignment horizontal="center" vertical="top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2" fillId="0" borderId="0" xfId="1" applyFont="1" applyAlignment="1"/>
    <xf numFmtId="0" fontId="3" fillId="0" borderId="36" xfId="1" applyFont="1" applyBorder="1"/>
    <xf numFmtId="0" fontId="3" fillId="0" borderId="27" xfId="1" applyFont="1" applyBorder="1"/>
    <xf numFmtId="0" fontId="3" fillId="0" borderId="2" xfId="1" applyFont="1" applyBorder="1"/>
    <xf numFmtId="0" fontId="3" fillId="0" borderId="37" xfId="1" applyFont="1" applyBorder="1"/>
    <xf numFmtId="0" fontId="3" fillId="0" borderId="15" xfId="1" applyFont="1" applyBorder="1"/>
    <xf numFmtId="0" fontId="3" fillId="2" borderId="16" xfId="1" applyFont="1" applyFill="1" applyBorder="1" applyAlignment="1">
      <alignment horizontal="right"/>
    </xf>
    <xf numFmtId="3" fontId="3" fillId="2" borderId="17" xfId="1" applyNumberFormat="1" applyFont="1" applyFill="1" applyBorder="1" applyAlignment="1">
      <alignment horizontal="right"/>
    </xf>
    <xf numFmtId="0" fontId="3" fillId="2" borderId="18" xfId="1" applyFont="1" applyFill="1" applyBorder="1" applyAlignment="1">
      <alignment horizontal="right"/>
    </xf>
    <xf numFmtId="3" fontId="3" fillId="2" borderId="19" xfId="1" applyNumberFormat="1" applyFont="1" applyFill="1" applyBorder="1" applyAlignment="1">
      <alignment horizontal="right"/>
    </xf>
    <xf numFmtId="0" fontId="3" fillId="2" borderId="30" xfId="1" applyFont="1" applyFill="1" applyBorder="1" applyAlignment="1">
      <alignment horizontal="right"/>
    </xf>
    <xf numFmtId="0" fontId="3" fillId="2" borderId="20" xfId="1" applyFont="1" applyFill="1" applyBorder="1" applyAlignment="1">
      <alignment horizontal="right"/>
    </xf>
    <xf numFmtId="0" fontId="3" fillId="2" borderId="3" xfId="1" applyFont="1" applyFill="1" applyBorder="1" applyAlignment="1">
      <alignment horizontal="right"/>
    </xf>
    <xf numFmtId="0" fontId="10" fillId="0" borderId="0" xfId="1" applyFont="1" applyAlignment="1">
      <alignment horizontal="left" wrapText="1"/>
    </xf>
    <xf numFmtId="0" fontId="10" fillId="0" borderId="0" xfId="1" applyFont="1" applyAlignment="1">
      <alignment horizontal="left"/>
    </xf>
    <xf numFmtId="4" fontId="3" fillId="0" borderId="38" xfId="1" applyNumberFormat="1" applyFont="1" applyFill="1" applyBorder="1" applyAlignment="1">
      <alignment horizontal="right" vertical="center" wrapText="1"/>
    </xf>
    <xf numFmtId="4" fontId="3" fillId="0" borderId="39" xfId="1" applyNumberFormat="1" applyFont="1" applyFill="1" applyBorder="1" applyAlignment="1">
      <alignment horizontal="right" vertical="center" wrapText="1"/>
    </xf>
    <xf numFmtId="2" fontId="6" fillId="0" borderId="7" xfId="1" applyNumberFormat="1" applyFont="1" applyFill="1" applyBorder="1" applyAlignment="1">
      <alignment horizontal="center" vertical="center" wrapText="1"/>
    </xf>
    <xf numFmtId="3" fontId="3" fillId="2" borderId="22" xfId="1" applyNumberFormat="1" applyFont="1" applyFill="1" applyBorder="1" applyAlignment="1">
      <alignment horizontal="right"/>
    </xf>
    <xf numFmtId="3" fontId="3" fillId="2" borderId="7" xfId="1" applyNumberFormat="1" applyFont="1" applyFill="1" applyBorder="1" applyAlignment="1">
      <alignment horizontal="right"/>
    </xf>
    <xf numFmtId="3" fontId="8" fillId="0" borderId="3" xfId="1" applyNumberFormat="1" applyFont="1" applyFill="1" applyBorder="1" applyAlignment="1">
      <alignment horizontal="right"/>
    </xf>
    <xf numFmtId="4" fontId="3" fillId="0" borderId="3" xfId="1" applyNumberFormat="1" applyFont="1" applyFill="1" applyBorder="1" applyAlignment="1">
      <alignment horizontal="right"/>
    </xf>
    <xf numFmtId="4" fontId="3" fillId="0" borderId="7" xfId="1" applyNumberFormat="1" applyFont="1" applyFill="1" applyBorder="1" applyAlignment="1">
      <alignment horizontal="right"/>
    </xf>
    <xf numFmtId="4" fontId="3" fillId="0" borderId="3" xfId="1" applyNumberFormat="1" applyFont="1" applyBorder="1" applyAlignment="1">
      <alignment horizontal="right"/>
    </xf>
    <xf numFmtId="0" fontId="3" fillId="0" borderId="28" xfId="1" applyFont="1" applyBorder="1" applyAlignment="1">
      <alignment horizontal="right"/>
    </xf>
    <xf numFmtId="0" fontId="3" fillId="0" borderId="40" xfId="1" applyFont="1" applyBorder="1" applyAlignment="1">
      <alignment horizontal="right"/>
    </xf>
    <xf numFmtId="0" fontId="8" fillId="0" borderId="26" xfId="1" applyFont="1" applyBorder="1" applyAlignment="1">
      <alignment horizontal="center"/>
    </xf>
    <xf numFmtId="3" fontId="8" fillId="0" borderId="26" xfId="1" applyNumberFormat="1" applyFont="1" applyBorder="1" applyAlignment="1">
      <alignment horizontal="center"/>
    </xf>
    <xf numFmtId="0" fontId="8" fillId="0" borderId="40" xfId="1" applyFont="1" applyFill="1" applyBorder="1" applyAlignment="1">
      <alignment horizontal="center"/>
    </xf>
    <xf numFmtId="2" fontId="8" fillId="0" borderId="26" xfId="1" applyNumberFormat="1" applyFont="1" applyBorder="1" applyAlignment="1">
      <alignment horizontal="center"/>
    </xf>
    <xf numFmtId="3" fontId="8" fillId="0" borderId="16" xfId="1" applyNumberFormat="1" applyFont="1" applyFill="1" applyBorder="1" applyAlignment="1">
      <alignment horizontal="right" vertical="center" wrapText="1"/>
    </xf>
    <xf numFmtId="3" fontId="3" fillId="2" borderId="21" xfId="1" applyNumberFormat="1" applyFont="1" applyFill="1" applyBorder="1" applyAlignment="1">
      <alignment horizontal="right"/>
    </xf>
    <xf numFmtId="3" fontId="3" fillId="0" borderId="28" xfId="1" applyNumberFormat="1" applyFont="1" applyFill="1" applyBorder="1" applyAlignment="1">
      <alignment horizontal="right" vertical="center" wrapText="1"/>
    </xf>
    <xf numFmtId="4" fontId="3" fillId="0" borderId="28" xfId="1" applyNumberFormat="1" applyFont="1" applyFill="1" applyBorder="1" applyAlignment="1">
      <alignment horizontal="right"/>
    </xf>
    <xf numFmtId="0" fontId="5" fillId="0" borderId="6" xfId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right" vertical="center" wrapText="1"/>
    </xf>
    <xf numFmtId="4" fontId="3" fillId="0" borderId="6" xfId="1" applyNumberFormat="1" applyFont="1" applyFill="1" applyBorder="1" applyAlignment="1">
      <alignment horizontal="right" vertical="center" wrapText="1"/>
    </xf>
    <xf numFmtId="4" fontId="3" fillId="0" borderId="42" xfId="1" applyNumberFormat="1" applyFont="1" applyFill="1" applyBorder="1" applyAlignment="1">
      <alignment horizontal="right" vertical="center" wrapText="1"/>
    </xf>
    <xf numFmtId="0" fontId="0" fillId="0" borderId="43" xfId="0" applyBorder="1"/>
    <xf numFmtId="2" fontId="6" fillId="0" borderId="3" xfId="1" applyNumberFormat="1" applyFont="1" applyFill="1" applyBorder="1" applyAlignment="1">
      <alignment horizontal="center" vertical="center" wrapText="1"/>
    </xf>
    <xf numFmtId="4" fontId="3" fillId="0" borderId="38" xfId="1" applyNumberFormat="1" applyFont="1" applyBorder="1" applyAlignment="1">
      <alignment horizontal="right"/>
    </xf>
    <xf numFmtId="4" fontId="3" fillId="0" borderId="39" xfId="1" applyNumberFormat="1" applyFont="1" applyBorder="1" applyAlignment="1">
      <alignment horizontal="right"/>
    </xf>
    <xf numFmtId="4" fontId="3" fillId="0" borderId="41" xfId="1" applyNumberFormat="1" applyFont="1" applyBorder="1" applyAlignment="1">
      <alignment horizontal="right"/>
    </xf>
    <xf numFmtId="4" fontId="3" fillId="0" borderId="6" xfId="1" applyNumberFormat="1" applyFont="1" applyBorder="1" applyAlignment="1">
      <alignment horizontal="right"/>
    </xf>
    <xf numFmtId="4" fontId="3" fillId="0" borderId="42" xfId="1" applyNumberFormat="1" applyFont="1" applyBorder="1" applyAlignment="1">
      <alignment horizontal="right"/>
    </xf>
    <xf numFmtId="2" fontId="6" fillId="0" borderId="44" xfId="1" applyNumberFormat="1" applyFont="1" applyFill="1" applyBorder="1" applyAlignment="1">
      <alignment horizontal="center" vertical="center" wrapText="1"/>
    </xf>
    <xf numFmtId="3" fontId="0" fillId="0" borderId="32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3" fontId="0" fillId="0" borderId="35" xfId="0" applyNumberFormat="1" applyBorder="1"/>
    <xf numFmtId="3" fontId="0" fillId="0" borderId="24" xfId="0" applyNumberFormat="1" applyBorder="1"/>
    <xf numFmtId="3" fontId="5" fillId="0" borderId="24" xfId="1" applyNumberFormat="1" applyFont="1" applyBorder="1" applyAlignment="1">
      <alignment horizontal="center" vertical="center" wrapText="1"/>
    </xf>
    <xf numFmtId="1" fontId="8" fillId="0" borderId="26" xfId="1" applyNumberFormat="1" applyFont="1" applyBorder="1" applyAlignment="1">
      <alignment horizontal="right"/>
    </xf>
    <xf numFmtId="0" fontId="10" fillId="0" borderId="0" xfId="1" applyFont="1" applyAlignment="1">
      <alignment horizontal="left" wrapText="1"/>
    </xf>
    <xf numFmtId="49" fontId="10" fillId="0" borderId="0" xfId="1" applyNumberFormat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 wrapText="1"/>
    </xf>
    <xf numFmtId="0" fontId="3" fillId="0" borderId="2" xfId="1" applyFont="1" applyBorder="1" applyAlignment="1">
      <alignment horizontal="center" vertical="top"/>
    </xf>
    <xf numFmtId="0" fontId="4" fillId="0" borderId="0" xfId="1" applyFont="1" applyAlignment="1">
      <alignment horizontal="right"/>
    </xf>
    <xf numFmtId="0" fontId="4" fillId="0" borderId="1" xfId="1" applyFont="1" applyBorder="1" applyAlignment="1">
      <alignment horizontal="center"/>
    </xf>
    <xf numFmtId="2" fontId="4" fillId="0" borderId="0" xfId="1" applyNumberFormat="1" applyFont="1" applyAlignment="1">
      <alignment horizontal="center"/>
    </xf>
    <xf numFmtId="49" fontId="4" fillId="0" borderId="0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0" xfId="1" applyFont="1" applyAlignment="1">
      <alignment horizontal="left"/>
    </xf>
    <xf numFmtId="0" fontId="3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6" fillId="0" borderId="11" xfId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0" fontId="2" fillId="0" borderId="0" xfId="1" applyFont="1" applyAlignment="1"/>
    <xf numFmtId="2" fontId="3" fillId="0" borderId="2" xfId="1" applyNumberFormat="1" applyFont="1" applyBorder="1" applyAlignment="1">
      <alignment horizontal="center" vertical="top"/>
    </xf>
    <xf numFmtId="2" fontId="5" fillId="0" borderId="6" xfId="1" applyNumberFormat="1" applyFont="1" applyBorder="1" applyAlignment="1">
      <alignment horizontal="center" vertical="center" wrapText="1"/>
    </xf>
    <xf numFmtId="2" fontId="5" fillId="0" borderId="4" xfId="1" applyNumberFormat="1" applyFont="1" applyBorder="1" applyAlignment="1">
      <alignment horizontal="center" vertical="center" wrapText="1"/>
    </xf>
    <xf numFmtId="2" fontId="5" fillId="0" borderId="11" xfId="1" applyNumberFormat="1" applyFont="1" applyBorder="1" applyAlignment="1">
      <alignment horizontal="center" vertical="center" wrapText="1"/>
    </xf>
    <xf numFmtId="2" fontId="5" fillId="0" borderId="12" xfId="1" applyNumberFormat="1" applyFont="1" applyBorder="1" applyAlignment="1">
      <alignment horizontal="center" vertical="center" wrapText="1"/>
    </xf>
    <xf numFmtId="0" fontId="12" fillId="0" borderId="0" xfId="1" applyFont="1" applyFill="1" applyAlignment="1">
      <alignment horizontal="left" wrapText="1"/>
    </xf>
    <xf numFmtId="0" fontId="3" fillId="0" borderId="2" xfId="1" applyFont="1" applyBorder="1" applyAlignment="1" applyProtection="1">
      <alignment horizontal="left" vertical="top"/>
      <protection locked="0"/>
    </xf>
    <xf numFmtId="0" fontId="9" fillId="0" borderId="28" xfId="1" applyFont="1" applyBorder="1" applyAlignment="1" applyProtection="1">
      <alignment horizontal="left" wrapText="1"/>
      <protection locked="0"/>
    </xf>
    <xf numFmtId="0" fontId="9" fillId="0" borderId="29" xfId="1" applyFont="1" applyBorder="1" applyAlignment="1" applyProtection="1">
      <alignment horizontal="left" wrapText="1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10" fillId="0" borderId="0" xfId="1" applyFont="1" applyFill="1" applyAlignment="1"/>
    <xf numFmtId="0" fontId="10" fillId="0" borderId="0" xfId="1" applyFont="1" applyFill="1" applyAlignment="1">
      <alignment vertical="top" wrapText="1"/>
    </xf>
    <xf numFmtId="0" fontId="10" fillId="0" borderId="0" xfId="1" applyFont="1" applyFill="1" applyAlignment="1">
      <alignment wrapText="1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0" xfId="1" applyFont="1" applyAlignment="1" applyProtection="1">
      <protection locked="0"/>
    </xf>
    <xf numFmtId="0" fontId="4" fillId="0" borderId="1" xfId="1" applyFont="1" applyBorder="1" applyAlignment="1" applyProtection="1">
      <protection locked="0"/>
    </xf>
    <xf numFmtId="0" fontId="7" fillId="0" borderId="27" xfId="1" applyFont="1" applyBorder="1" applyAlignme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5"/>
  <sheetViews>
    <sheetView tabSelected="1" topLeftCell="A34" zoomScaleNormal="100" workbookViewId="0">
      <selection activeCell="P60" sqref="P60"/>
    </sheetView>
  </sheetViews>
  <sheetFormatPr defaultRowHeight="12.75" x14ac:dyDescent="0.2"/>
  <cols>
    <col min="3" max="3" width="26.140625" customWidth="1"/>
    <col min="6" max="6" width="11.28515625" customWidth="1"/>
    <col min="7" max="7" width="10.7109375" customWidth="1"/>
    <col min="8" max="8" width="11.42578125" customWidth="1"/>
    <col min="9" max="9" width="10.5703125" bestFit="1" customWidth="1"/>
    <col min="10" max="10" width="11.5703125" customWidth="1"/>
    <col min="12" max="12" width="9" customWidth="1"/>
    <col min="13" max="13" width="9.42578125" customWidth="1"/>
    <col min="14" max="14" width="5.85546875" customWidth="1"/>
    <col min="15" max="15" width="10" customWidth="1"/>
  </cols>
  <sheetData>
    <row r="2" spans="1:15" ht="15.75" customHeight="1" x14ac:dyDescent="0.2">
      <c r="A2" s="130" t="s">
        <v>57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5" ht="15.75" customHeight="1" x14ac:dyDescent="0.2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</row>
    <row r="4" spans="1:15" ht="15.75" customHeight="1" x14ac:dyDescent="0.2">
      <c r="A4" s="131" t="s">
        <v>58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15" ht="15.75" customHeight="1" x14ac:dyDescent="0.2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</row>
    <row r="6" spans="1:15" ht="15.75" x14ac:dyDescent="0.2">
      <c r="A6" s="131" t="s">
        <v>47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15" ht="15.75" customHeight="1" x14ac:dyDescent="0.2">
      <c r="A7" s="152" t="s">
        <v>62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</row>
    <row r="8" spans="1:15" ht="15.75" customHeight="1" x14ac:dyDescent="0.2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</row>
    <row r="9" spans="1:15" ht="15.75" customHeight="1" x14ac:dyDescent="0.2">
      <c r="A9" s="152" t="s">
        <v>61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</row>
    <row r="10" spans="1:15" ht="15.75" customHeight="1" x14ac:dyDescent="0.2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</row>
    <row r="11" spans="1:15" ht="15.75" customHeight="1" x14ac:dyDescent="0.2">
      <c r="A11" s="130" t="s">
        <v>51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</row>
    <row r="12" spans="1:15" ht="15.75" customHeight="1" x14ac:dyDescent="0.2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</row>
    <row r="13" spans="1:15" ht="15.75" customHeight="1" x14ac:dyDescent="0.25">
      <c r="A13" s="91" t="s">
        <v>54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</row>
    <row r="14" spans="1:15" ht="15.75" customHeight="1" x14ac:dyDescent="0.25">
      <c r="A14" s="130" t="s">
        <v>48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</row>
    <row r="15" spans="1:15" ht="15.75" customHeight="1" x14ac:dyDescent="0.25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</row>
    <row r="16" spans="1:15" ht="15.75" x14ac:dyDescent="0.2">
      <c r="A16" s="132"/>
      <c r="B16" s="132"/>
      <c r="C16" s="132"/>
      <c r="D16" s="132"/>
      <c r="E16" s="132"/>
      <c r="F16" s="1"/>
      <c r="G16" s="1"/>
      <c r="H16" s="133"/>
      <c r="I16" s="133"/>
      <c r="J16" s="133"/>
      <c r="K16" s="133"/>
      <c r="L16" s="133"/>
      <c r="M16" s="133"/>
    </row>
    <row r="17" spans="1:13" x14ac:dyDescent="0.2">
      <c r="A17" s="135" t="s">
        <v>0</v>
      </c>
      <c r="B17" s="135"/>
      <c r="C17" s="135"/>
      <c r="D17" s="135"/>
      <c r="E17" s="135"/>
      <c r="F17" s="2"/>
      <c r="G17" s="2"/>
      <c r="H17" s="135" t="s">
        <v>1</v>
      </c>
      <c r="I17" s="135"/>
      <c r="J17" s="135"/>
      <c r="K17" s="135"/>
      <c r="L17" s="135"/>
      <c r="M17" s="135"/>
    </row>
    <row r="18" spans="1:13" ht="18.75" x14ac:dyDescent="0.3">
      <c r="A18" s="136" t="s">
        <v>2</v>
      </c>
      <c r="B18" s="136"/>
      <c r="C18" s="136"/>
      <c r="D18" s="136"/>
      <c r="E18" s="136"/>
      <c r="F18" s="136"/>
      <c r="G18" s="136"/>
      <c r="H18" s="3"/>
      <c r="I18" s="137"/>
      <c r="J18" s="137"/>
      <c r="K18" s="137"/>
      <c r="L18" s="137"/>
      <c r="M18" s="4"/>
    </row>
    <row r="19" spans="1:13" ht="18.75" x14ac:dyDescent="0.3">
      <c r="A19" s="136" t="s">
        <v>3</v>
      </c>
      <c r="B19" s="136"/>
      <c r="C19" s="136"/>
      <c r="D19" s="136"/>
      <c r="E19" s="136"/>
      <c r="F19" s="136"/>
      <c r="G19" s="3"/>
      <c r="H19" s="5"/>
      <c r="I19" s="5"/>
      <c r="J19" s="5"/>
      <c r="K19" s="5"/>
      <c r="L19" s="138"/>
      <c r="M19" s="138"/>
    </row>
    <row r="20" spans="1:13" ht="18.75" x14ac:dyDescent="0.3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</row>
    <row r="21" spans="1:13" ht="15.75" x14ac:dyDescent="0.25">
      <c r="A21" s="6" t="s">
        <v>4</v>
      </c>
      <c r="B21" s="77"/>
      <c r="C21" s="7"/>
      <c r="D21" s="140"/>
      <c r="E21" s="140"/>
      <c r="F21" s="141" t="s">
        <v>5</v>
      </c>
      <c r="G21" s="141"/>
      <c r="H21" s="8"/>
      <c r="I21" s="140"/>
      <c r="J21" s="140"/>
      <c r="K21" s="140"/>
      <c r="L21" s="140"/>
      <c r="M21" s="140"/>
    </row>
    <row r="22" spans="1:13" ht="18.75" x14ac:dyDescent="0.3">
      <c r="A22" s="2"/>
      <c r="B22" s="2"/>
      <c r="C22" s="9"/>
      <c r="D22" s="142" t="s">
        <v>6</v>
      </c>
      <c r="E22" s="142"/>
      <c r="F22" s="10"/>
      <c r="G22" s="10"/>
      <c r="H22" s="11"/>
      <c r="I22" s="142" t="s">
        <v>7</v>
      </c>
      <c r="J22" s="142"/>
      <c r="K22" s="142"/>
      <c r="L22" s="142"/>
      <c r="M22" s="142"/>
    </row>
    <row r="25" spans="1:13" ht="19.5" thickBot="1" x14ac:dyDescent="0.35">
      <c r="A25" s="27"/>
      <c r="B25" s="27"/>
      <c r="C25" s="2"/>
      <c r="D25" s="28"/>
      <c r="E25" s="2"/>
      <c r="F25" s="2"/>
      <c r="G25" s="29"/>
      <c r="H25" s="29"/>
      <c r="I25" s="29"/>
      <c r="J25" s="29"/>
    </row>
    <row r="26" spans="1:13" ht="120.75" thickBot="1" x14ac:dyDescent="0.25">
      <c r="A26" s="12" t="s">
        <v>8</v>
      </c>
      <c r="B26" s="13" t="s">
        <v>53</v>
      </c>
      <c r="C26" s="13" t="s">
        <v>9</v>
      </c>
      <c r="D26" s="14" t="s">
        <v>10</v>
      </c>
      <c r="E26" s="15" t="s">
        <v>11</v>
      </c>
      <c r="F26" s="16" t="s">
        <v>12</v>
      </c>
      <c r="G26" s="148" t="s">
        <v>13</v>
      </c>
      <c r="H26" s="149"/>
      <c r="I26" s="148" t="s">
        <v>14</v>
      </c>
      <c r="J26" s="149"/>
      <c r="K26" s="17" t="s">
        <v>15</v>
      </c>
      <c r="L26" s="18" t="s">
        <v>16</v>
      </c>
      <c r="M26" s="128" t="s">
        <v>64</v>
      </c>
    </row>
    <row r="27" spans="1:13" ht="15.75" thickBot="1" x14ac:dyDescent="0.25">
      <c r="A27" s="19" t="s">
        <v>17</v>
      </c>
      <c r="B27" s="20" t="s">
        <v>52</v>
      </c>
      <c r="C27" s="20" t="s">
        <v>18</v>
      </c>
      <c r="D27" s="21" t="s">
        <v>19</v>
      </c>
      <c r="E27" s="22" t="s">
        <v>20</v>
      </c>
      <c r="F27" s="111" t="s">
        <v>55</v>
      </c>
      <c r="G27" s="150" t="s">
        <v>21</v>
      </c>
      <c r="H27" s="151"/>
      <c r="I27" s="150" t="s">
        <v>22</v>
      </c>
      <c r="J27" s="151"/>
      <c r="K27" s="23" t="s">
        <v>23</v>
      </c>
      <c r="L27" s="24" t="s">
        <v>56</v>
      </c>
      <c r="M27" s="24" t="s">
        <v>65</v>
      </c>
    </row>
    <row r="28" spans="1:13" ht="36.75" thickBot="1" x14ac:dyDescent="0.25">
      <c r="A28" s="144" t="s">
        <v>24</v>
      </c>
      <c r="B28" s="145"/>
      <c r="C28" s="145"/>
      <c r="D28" s="145"/>
      <c r="E28" s="145"/>
      <c r="F28" s="145"/>
      <c r="G28" s="116" t="s">
        <v>49</v>
      </c>
      <c r="H28" s="94" t="s">
        <v>50</v>
      </c>
      <c r="I28" s="116" t="s">
        <v>59</v>
      </c>
      <c r="J28" s="94" t="s">
        <v>60</v>
      </c>
      <c r="K28" s="25" t="s">
        <v>25</v>
      </c>
      <c r="L28" s="26" t="s">
        <v>26</v>
      </c>
      <c r="M28" s="122" t="s">
        <v>66</v>
      </c>
    </row>
    <row r="29" spans="1:13" x14ac:dyDescent="0.2">
      <c r="A29" s="65">
        <v>1</v>
      </c>
      <c r="B29" s="78"/>
      <c r="C29" s="83"/>
      <c r="D29" s="84"/>
      <c r="E29" s="30">
        <v>20</v>
      </c>
      <c r="F29" s="92">
        <v>2.3199999999999998</v>
      </c>
      <c r="G29" s="60">
        <f>ROUND(93.7/1000*E29, 2)</f>
        <v>1.87</v>
      </c>
      <c r="H29" s="59"/>
      <c r="I29" s="60">
        <f>ROUND(99/1000*E29, 2)</f>
        <v>1.98</v>
      </c>
      <c r="J29" s="59"/>
      <c r="K29" s="68">
        <f t="shared" ref="K29:K49" si="0">IF(I29+J29-G29-H29&gt;=0, I29+J29-G29-H29, 0)</f>
        <v>0.10999999999999988</v>
      </c>
      <c r="L29" s="117">
        <f t="shared" ref="L29:L52" si="1">D29*K29</f>
        <v>0</v>
      </c>
      <c r="M29" s="123">
        <f>D29*E29</f>
        <v>0</v>
      </c>
    </row>
    <row r="30" spans="1:13" x14ac:dyDescent="0.2">
      <c r="A30" s="66">
        <v>2</v>
      </c>
      <c r="B30" s="79"/>
      <c r="C30" s="85"/>
      <c r="D30" s="86"/>
      <c r="E30" s="33">
        <v>20</v>
      </c>
      <c r="F30" s="93">
        <v>2.35</v>
      </c>
      <c r="G30" s="34">
        <f t="shared" ref="G30:G38" si="2">ROUND(93.7/1000*E30, 2)</f>
        <v>1.87</v>
      </c>
      <c r="H30" s="35"/>
      <c r="I30" s="34">
        <f t="shared" ref="I30:I41" si="3">ROUND(99/1000*E30, 2)</f>
        <v>1.98</v>
      </c>
      <c r="J30" s="35"/>
      <c r="K30" s="69">
        <f t="shared" si="0"/>
        <v>0.10999999999999988</v>
      </c>
      <c r="L30" s="118">
        <f t="shared" si="1"/>
        <v>0</v>
      </c>
      <c r="M30" s="124">
        <f t="shared" ref="M30:M52" si="4">D30*E30</f>
        <v>0</v>
      </c>
    </row>
    <row r="31" spans="1:13" x14ac:dyDescent="0.2">
      <c r="A31" s="66">
        <v>3</v>
      </c>
      <c r="B31" s="79"/>
      <c r="C31" s="85"/>
      <c r="D31" s="86"/>
      <c r="E31" s="33">
        <v>20</v>
      </c>
      <c r="F31" s="93">
        <v>2.6</v>
      </c>
      <c r="G31" s="34">
        <f t="shared" si="2"/>
        <v>1.87</v>
      </c>
      <c r="H31" s="35"/>
      <c r="I31" s="34">
        <f t="shared" si="3"/>
        <v>1.98</v>
      </c>
      <c r="J31" s="35"/>
      <c r="K31" s="69">
        <f t="shared" si="0"/>
        <v>0.10999999999999988</v>
      </c>
      <c r="L31" s="118">
        <f t="shared" si="1"/>
        <v>0</v>
      </c>
      <c r="M31" s="124">
        <f t="shared" si="4"/>
        <v>0</v>
      </c>
    </row>
    <row r="32" spans="1:13" x14ac:dyDescent="0.2">
      <c r="A32" s="66">
        <v>4</v>
      </c>
      <c r="B32" s="79"/>
      <c r="C32" s="85"/>
      <c r="D32" s="86"/>
      <c r="E32" s="33">
        <v>20</v>
      </c>
      <c r="F32" s="93">
        <v>2.65</v>
      </c>
      <c r="G32" s="34">
        <f t="shared" si="2"/>
        <v>1.87</v>
      </c>
      <c r="H32" s="35"/>
      <c r="I32" s="34">
        <f t="shared" si="3"/>
        <v>1.98</v>
      </c>
      <c r="J32" s="35"/>
      <c r="K32" s="69">
        <f t="shared" si="0"/>
        <v>0.10999999999999988</v>
      </c>
      <c r="L32" s="118">
        <f t="shared" si="1"/>
        <v>0</v>
      </c>
      <c r="M32" s="124">
        <f t="shared" si="4"/>
        <v>0</v>
      </c>
    </row>
    <row r="33" spans="1:13" x14ac:dyDescent="0.2">
      <c r="A33" s="66">
        <v>5</v>
      </c>
      <c r="B33" s="79"/>
      <c r="C33" s="85"/>
      <c r="D33" s="86"/>
      <c r="E33" s="33">
        <v>20</v>
      </c>
      <c r="F33" s="93">
        <v>2.7</v>
      </c>
      <c r="G33" s="34">
        <f t="shared" si="2"/>
        <v>1.87</v>
      </c>
      <c r="H33" s="35"/>
      <c r="I33" s="34">
        <f t="shared" si="3"/>
        <v>1.98</v>
      </c>
      <c r="J33" s="35"/>
      <c r="K33" s="69">
        <f t="shared" si="0"/>
        <v>0.10999999999999988</v>
      </c>
      <c r="L33" s="118">
        <f t="shared" si="1"/>
        <v>0</v>
      </c>
      <c r="M33" s="124">
        <f t="shared" si="4"/>
        <v>0</v>
      </c>
    </row>
    <row r="34" spans="1:13" x14ac:dyDescent="0.2">
      <c r="A34" s="66">
        <v>6</v>
      </c>
      <c r="B34" s="79"/>
      <c r="C34" s="85"/>
      <c r="D34" s="86"/>
      <c r="E34" s="33">
        <v>20</v>
      </c>
      <c r="F34" s="93">
        <v>2.75</v>
      </c>
      <c r="G34" s="34">
        <f t="shared" si="2"/>
        <v>1.87</v>
      </c>
      <c r="H34" s="35"/>
      <c r="I34" s="34">
        <f t="shared" si="3"/>
        <v>1.98</v>
      </c>
      <c r="J34" s="35"/>
      <c r="K34" s="69">
        <f t="shared" si="0"/>
        <v>0.10999999999999988</v>
      </c>
      <c r="L34" s="118">
        <f t="shared" si="1"/>
        <v>0</v>
      </c>
      <c r="M34" s="124">
        <f t="shared" si="4"/>
        <v>0</v>
      </c>
    </row>
    <row r="35" spans="1:13" x14ac:dyDescent="0.2">
      <c r="A35" s="66">
        <v>7</v>
      </c>
      <c r="B35" s="79"/>
      <c r="C35" s="85"/>
      <c r="D35" s="86"/>
      <c r="E35" s="33">
        <v>20</v>
      </c>
      <c r="F35" s="93">
        <v>2.8</v>
      </c>
      <c r="G35" s="34">
        <f t="shared" si="2"/>
        <v>1.87</v>
      </c>
      <c r="H35" s="35"/>
      <c r="I35" s="34">
        <f t="shared" si="3"/>
        <v>1.98</v>
      </c>
      <c r="J35" s="35"/>
      <c r="K35" s="69">
        <f t="shared" si="0"/>
        <v>0.10999999999999988</v>
      </c>
      <c r="L35" s="118">
        <f t="shared" si="1"/>
        <v>0</v>
      </c>
      <c r="M35" s="124">
        <f t="shared" si="4"/>
        <v>0</v>
      </c>
    </row>
    <row r="36" spans="1:13" x14ac:dyDescent="0.2">
      <c r="A36" s="66">
        <v>8</v>
      </c>
      <c r="B36" s="79"/>
      <c r="C36" s="85"/>
      <c r="D36" s="86"/>
      <c r="E36" s="33">
        <v>20</v>
      </c>
      <c r="F36" s="93">
        <v>2.85</v>
      </c>
      <c r="G36" s="34">
        <f t="shared" si="2"/>
        <v>1.87</v>
      </c>
      <c r="H36" s="35"/>
      <c r="I36" s="34">
        <f t="shared" si="3"/>
        <v>1.98</v>
      </c>
      <c r="J36" s="35"/>
      <c r="K36" s="69">
        <f t="shared" si="0"/>
        <v>0.10999999999999988</v>
      </c>
      <c r="L36" s="118">
        <f t="shared" si="1"/>
        <v>0</v>
      </c>
      <c r="M36" s="124">
        <f t="shared" si="4"/>
        <v>0</v>
      </c>
    </row>
    <row r="37" spans="1:13" x14ac:dyDescent="0.2">
      <c r="A37" s="66">
        <v>9</v>
      </c>
      <c r="B37" s="79"/>
      <c r="C37" s="85"/>
      <c r="D37" s="86"/>
      <c r="E37" s="33">
        <v>20</v>
      </c>
      <c r="F37" s="93">
        <v>2.9</v>
      </c>
      <c r="G37" s="34">
        <f t="shared" si="2"/>
        <v>1.87</v>
      </c>
      <c r="H37" s="35"/>
      <c r="I37" s="34">
        <f t="shared" si="3"/>
        <v>1.98</v>
      </c>
      <c r="J37" s="35"/>
      <c r="K37" s="69">
        <f t="shared" si="0"/>
        <v>0.10999999999999988</v>
      </c>
      <c r="L37" s="118">
        <f t="shared" si="1"/>
        <v>0</v>
      </c>
      <c r="M37" s="124">
        <f t="shared" si="4"/>
        <v>0</v>
      </c>
    </row>
    <row r="38" spans="1:13" x14ac:dyDescent="0.2">
      <c r="A38" s="66">
        <v>10</v>
      </c>
      <c r="B38" s="79"/>
      <c r="C38" s="85"/>
      <c r="D38" s="86"/>
      <c r="E38" s="33">
        <v>20</v>
      </c>
      <c r="F38" s="93">
        <v>2.95</v>
      </c>
      <c r="G38" s="34">
        <f t="shared" si="2"/>
        <v>1.87</v>
      </c>
      <c r="H38" s="115"/>
      <c r="I38" s="34">
        <f t="shared" si="3"/>
        <v>1.98</v>
      </c>
      <c r="J38" s="35"/>
      <c r="K38" s="69">
        <f t="shared" si="0"/>
        <v>0.10999999999999988</v>
      </c>
      <c r="L38" s="118">
        <f t="shared" si="1"/>
        <v>0</v>
      </c>
      <c r="M38" s="124">
        <f t="shared" si="4"/>
        <v>0</v>
      </c>
    </row>
    <row r="39" spans="1:13" x14ac:dyDescent="0.2">
      <c r="A39" s="66">
        <v>11</v>
      </c>
      <c r="B39" s="79"/>
      <c r="C39" s="85"/>
      <c r="D39" s="86"/>
      <c r="E39" s="33">
        <v>20</v>
      </c>
      <c r="F39" s="93">
        <v>3</v>
      </c>
      <c r="G39" s="34"/>
      <c r="H39" s="35">
        <f t="shared" ref="H39:H49" si="5">ROUND((56.2/1000*1+(F39/E39)*(25/100))*E39,2)</f>
        <v>1.87</v>
      </c>
      <c r="I39" s="34">
        <f t="shared" si="3"/>
        <v>1.98</v>
      </c>
      <c r="J39" s="35"/>
      <c r="K39" s="69">
        <f t="shared" si="0"/>
        <v>0.10999999999999988</v>
      </c>
      <c r="L39" s="118">
        <f t="shared" si="1"/>
        <v>0</v>
      </c>
      <c r="M39" s="124">
        <f t="shared" si="4"/>
        <v>0</v>
      </c>
    </row>
    <row r="40" spans="1:13" x14ac:dyDescent="0.2">
      <c r="A40" s="66">
        <v>12</v>
      </c>
      <c r="B40" s="79"/>
      <c r="C40" s="85"/>
      <c r="D40" s="86"/>
      <c r="E40" s="33">
        <v>20</v>
      </c>
      <c r="F40" s="93">
        <v>3.1</v>
      </c>
      <c r="G40" s="34"/>
      <c r="H40" s="35">
        <f t="shared" si="5"/>
        <v>1.9</v>
      </c>
      <c r="I40" s="34">
        <f t="shared" si="3"/>
        <v>1.98</v>
      </c>
      <c r="J40" s="35"/>
      <c r="K40" s="69">
        <f t="shared" si="0"/>
        <v>8.0000000000000071E-2</v>
      </c>
      <c r="L40" s="118">
        <f t="shared" si="1"/>
        <v>0</v>
      </c>
      <c r="M40" s="124">
        <f t="shared" si="4"/>
        <v>0</v>
      </c>
    </row>
    <row r="41" spans="1:13" x14ac:dyDescent="0.2">
      <c r="A41" s="66">
        <v>13</v>
      </c>
      <c r="B41" s="79"/>
      <c r="C41" s="85"/>
      <c r="D41" s="86"/>
      <c r="E41" s="33">
        <v>20</v>
      </c>
      <c r="F41" s="93">
        <v>3.15</v>
      </c>
      <c r="G41" s="60"/>
      <c r="H41" s="35">
        <f t="shared" si="5"/>
        <v>1.91</v>
      </c>
      <c r="I41" s="34">
        <f t="shared" si="3"/>
        <v>1.98</v>
      </c>
      <c r="J41" s="35"/>
      <c r="K41" s="69">
        <f t="shared" si="0"/>
        <v>7.0000000000000062E-2</v>
      </c>
      <c r="L41" s="118">
        <f t="shared" si="1"/>
        <v>0</v>
      </c>
      <c r="M41" s="124">
        <f t="shared" si="4"/>
        <v>0</v>
      </c>
    </row>
    <row r="42" spans="1:13" x14ac:dyDescent="0.2">
      <c r="A42" s="66">
        <v>14</v>
      </c>
      <c r="B42" s="79"/>
      <c r="C42" s="85"/>
      <c r="D42" s="86"/>
      <c r="E42" s="33">
        <v>20</v>
      </c>
      <c r="F42" s="93">
        <v>3.2</v>
      </c>
      <c r="G42" s="34"/>
      <c r="H42" s="35">
        <f t="shared" si="5"/>
        <v>1.92</v>
      </c>
      <c r="I42" s="34"/>
      <c r="J42" s="35">
        <f t="shared" ref="J42:J49" si="6">ROUND((67/1000*1+(F42/E42)*(20/100))*E42,2)</f>
        <v>1.98</v>
      </c>
      <c r="K42" s="69">
        <f t="shared" si="0"/>
        <v>6.0000000000000053E-2</v>
      </c>
      <c r="L42" s="118">
        <f t="shared" si="1"/>
        <v>0</v>
      </c>
      <c r="M42" s="124">
        <f t="shared" si="4"/>
        <v>0</v>
      </c>
    </row>
    <row r="43" spans="1:13" x14ac:dyDescent="0.2">
      <c r="A43" s="66">
        <v>15</v>
      </c>
      <c r="B43" s="79"/>
      <c r="C43" s="85"/>
      <c r="D43" s="86"/>
      <c r="E43" s="33">
        <v>20</v>
      </c>
      <c r="F43" s="93">
        <v>3.25</v>
      </c>
      <c r="G43" s="34"/>
      <c r="H43" s="35">
        <f t="shared" si="5"/>
        <v>1.94</v>
      </c>
      <c r="I43" s="60"/>
      <c r="J43" s="35">
        <f t="shared" si="6"/>
        <v>1.99</v>
      </c>
      <c r="K43" s="69">
        <f t="shared" si="0"/>
        <v>5.0000000000000044E-2</v>
      </c>
      <c r="L43" s="118">
        <f t="shared" si="1"/>
        <v>0</v>
      </c>
      <c r="M43" s="124">
        <f t="shared" si="4"/>
        <v>0</v>
      </c>
    </row>
    <row r="44" spans="1:13" x14ac:dyDescent="0.2">
      <c r="A44" s="66">
        <v>16</v>
      </c>
      <c r="B44" s="79"/>
      <c r="C44" s="85"/>
      <c r="D44" s="86"/>
      <c r="E44" s="33">
        <v>20</v>
      </c>
      <c r="F44" s="93">
        <v>3.3</v>
      </c>
      <c r="G44" s="34"/>
      <c r="H44" s="35">
        <f t="shared" si="5"/>
        <v>1.95</v>
      </c>
      <c r="I44" s="34"/>
      <c r="J44" s="35">
        <f t="shared" si="6"/>
        <v>2</v>
      </c>
      <c r="K44" s="69">
        <f t="shared" si="0"/>
        <v>5.0000000000000044E-2</v>
      </c>
      <c r="L44" s="118">
        <f t="shared" si="1"/>
        <v>0</v>
      </c>
      <c r="M44" s="124">
        <f t="shared" si="4"/>
        <v>0</v>
      </c>
    </row>
    <row r="45" spans="1:13" x14ac:dyDescent="0.2">
      <c r="A45" s="66">
        <v>17</v>
      </c>
      <c r="B45" s="79"/>
      <c r="C45" s="85"/>
      <c r="D45" s="86"/>
      <c r="E45" s="33">
        <v>20</v>
      </c>
      <c r="F45" s="93">
        <v>3.4</v>
      </c>
      <c r="G45" s="34"/>
      <c r="H45" s="35">
        <f t="shared" si="5"/>
        <v>1.97</v>
      </c>
      <c r="I45" s="34"/>
      <c r="J45" s="35">
        <f t="shared" si="6"/>
        <v>2.02</v>
      </c>
      <c r="K45" s="69">
        <f t="shared" si="0"/>
        <v>5.0000000000000044E-2</v>
      </c>
      <c r="L45" s="118">
        <f t="shared" si="1"/>
        <v>0</v>
      </c>
      <c r="M45" s="124">
        <f t="shared" si="4"/>
        <v>0</v>
      </c>
    </row>
    <row r="46" spans="1:13" x14ac:dyDescent="0.2">
      <c r="A46" s="66">
        <v>18</v>
      </c>
      <c r="B46" s="79"/>
      <c r="C46" s="85"/>
      <c r="D46" s="86"/>
      <c r="E46" s="33">
        <v>20</v>
      </c>
      <c r="F46" s="93">
        <v>3.6</v>
      </c>
      <c r="G46" s="34"/>
      <c r="H46" s="35">
        <f t="shared" si="5"/>
        <v>2.02</v>
      </c>
      <c r="I46" s="34"/>
      <c r="J46" s="35">
        <f t="shared" si="6"/>
        <v>2.06</v>
      </c>
      <c r="K46" s="69">
        <f t="shared" si="0"/>
        <v>4.0000000000000036E-2</v>
      </c>
      <c r="L46" s="118">
        <f t="shared" si="1"/>
        <v>0</v>
      </c>
      <c r="M46" s="124">
        <f t="shared" si="4"/>
        <v>0</v>
      </c>
    </row>
    <row r="47" spans="1:13" x14ac:dyDescent="0.2">
      <c r="A47" s="66">
        <v>19</v>
      </c>
      <c r="B47" s="79"/>
      <c r="C47" s="85"/>
      <c r="D47" s="86"/>
      <c r="E47" s="33">
        <v>20</v>
      </c>
      <c r="F47" s="93">
        <v>3.8</v>
      </c>
      <c r="G47" s="34"/>
      <c r="H47" s="35">
        <f t="shared" si="5"/>
        <v>2.0699999999999998</v>
      </c>
      <c r="I47" s="34"/>
      <c r="J47" s="35">
        <f t="shared" si="6"/>
        <v>2.1</v>
      </c>
      <c r="K47" s="69">
        <f t="shared" si="0"/>
        <v>3.0000000000000249E-2</v>
      </c>
      <c r="L47" s="118">
        <f t="shared" si="1"/>
        <v>0</v>
      </c>
      <c r="M47" s="124">
        <f t="shared" si="4"/>
        <v>0</v>
      </c>
    </row>
    <row r="48" spans="1:13" x14ac:dyDescent="0.2">
      <c r="A48" s="66">
        <v>20</v>
      </c>
      <c r="B48" s="79"/>
      <c r="C48" s="85"/>
      <c r="D48" s="86"/>
      <c r="E48" s="33">
        <v>20</v>
      </c>
      <c r="F48" s="93">
        <v>4.3</v>
      </c>
      <c r="G48" s="34"/>
      <c r="H48" s="35">
        <f t="shared" si="5"/>
        <v>2.2000000000000002</v>
      </c>
      <c r="I48" s="34"/>
      <c r="J48" s="35">
        <f t="shared" si="6"/>
        <v>2.2000000000000002</v>
      </c>
      <c r="K48" s="69">
        <f t="shared" si="0"/>
        <v>0</v>
      </c>
      <c r="L48" s="118">
        <f t="shared" si="1"/>
        <v>0</v>
      </c>
      <c r="M48" s="124">
        <f t="shared" si="4"/>
        <v>0</v>
      </c>
    </row>
    <row r="49" spans="1:13" ht="13.5" thickBot="1" x14ac:dyDescent="0.25">
      <c r="A49" s="72">
        <v>21</v>
      </c>
      <c r="B49" s="80"/>
      <c r="C49" s="87"/>
      <c r="D49" s="95"/>
      <c r="E49" s="58">
        <v>20</v>
      </c>
      <c r="F49" s="112">
        <v>4.5</v>
      </c>
      <c r="G49" s="62"/>
      <c r="H49" s="63">
        <f t="shared" si="5"/>
        <v>2.25</v>
      </c>
      <c r="I49" s="62"/>
      <c r="J49" s="63">
        <f t="shared" si="6"/>
        <v>2.2400000000000002</v>
      </c>
      <c r="K49" s="70">
        <f t="shared" si="0"/>
        <v>0</v>
      </c>
      <c r="L49" s="119">
        <f t="shared" si="1"/>
        <v>0</v>
      </c>
      <c r="M49" s="126">
        <f t="shared" si="4"/>
        <v>0</v>
      </c>
    </row>
    <row r="50" spans="1:13" ht="13.5" thickBot="1" x14ac:dyDescent="0.25">
      <c r="A50" s="73">
        <v>22</v>
      </c>
      <c r="B50" s="82"/>
      <c r="C50" s="89"/>
      <c r="D50" s="96"/>
      <c r="E50" s="97">
        <v>21</v>
      </c>
      <c r="F50" s="113">
        <v>3</v>
      </c>
      <c r="G50" s="98">
        <f t="shared" ref="G50" si="7">ROUND(93.7/1000*E50, 2)</f>
        <v>1.97</v>
      </c>
      <c r="H50" s="99"/>
      <c r="I50" s="98">
        <f t="shared" ref="I50" si="8">ROUND(99/1000*E50, 2)</f>
        <v>2.08</v>
      </c>
      <c r="J50" s="99"/>
      <c r="K50" s="100">
        <f>IF(I50+J50-G50-H50&gt;=0, I50+J50-G50-H50, 0)</f>
        <v>0.1100000000000001</v>
      </c>
      <c r="L50" s="120">
        <f t="shared" si="1"/>
        <v>0</v>
      </c>
      <c r="M50" s="127">
        <f t="shared" si="4"/>
        <v>0</v>
      </c>
    </row>
    <row r="51" spans="1:13" x14ac:dyDescent="0.2">
      <c r="A51" s="65">
        <v>23</v>
      </c>
      <c r="B51" s="78"/>
      <c r="C51" s="83"/>
      <c r="D51" s="84"/>
      <c r="E51" s="107">
        <v>40</v>
      </c>
      <c r="F51" s="92">
        <v>5.4</v>
      </c>
      <c r="G51" s="31">
        <f>ROUND(93.7/1000*E51, 2)</f>
        <v>3.75</v>
      </c>
      <c r="H51" s="32"/>
      <c r="I51" s="31">
        <f>ROUND(99/1000*E51, 2)</f>
        <v>3.96</v>
      </c>
      <c r="J51" s="32"/>
      <c r="K51" s="68">
        <f>IF(I51+J51-G51-H51&gt;=0, I51+J51-G51-H51, 0)</f>
        <v>0.20999999999999996</v>
      </c>
      <c r="L51" s="117">
        <f t="shared" si="1"/>
        <v>0</v>
      </c>
      <c r="M51" s="123">
        <f t="shared" si="4"/>
        <v>0</v>
      </c>
    </row>
    <row r="52" spans="1:13" ht="13.5" thickBot="1" x14ac:dyDescent="0.25">
      <c r="A52" s="67">
        <v>24</v>
      </c>
      <c r="B52" s="81"/>
      <c r="C52" s="88"/>
      <c r="D52" s="108"/>
      <c r="E52" s="109">
        <v>40</v>
      </c>
      <c r="F52" s="114">
        <v>5.7</v>
      </c>
      <c r="G52" s="110">
        <f t="shared" ref="G52" si="9">ROUND(93.7/1000*E52, 2)</f>
        <v>3.75</v>
      </c>
      <c r="H52" s="64"/>
      <c r="I52" s="110">
        <f t="shared" ref="I52" si="10">ROUND(99/1000*E52, 2)</f>
        <v>3.96</v>
      </c>
      <c r="J52" s="64"/>
      <c r="K52" s="71">
        <f t="shared" ref="K52" si="11">IF(I52+J52-G52-H52&gt;=0, I52+J52-G52-H52, 0)</f>
        <v>0.20999999999999996</v>
      </c>
      <c r="L52" s="121">
        <f t="shared" si="1"/>
        <v>0</v>
      </c>
      <c r="M52" s="125">
        <f t="shared" si="4"/>
        <v>0</v>
      </c>
    </row>
    <row r="53" spans="1:13" ht="13.5" thickBot="1" x14ac:dyDescent="0.25">
      <c r="A53" s="101" t="s">
        <v>27</v>
      </c>
      <c r="B53" s="102"/>
      <c r="C53" s="103" t="s">
        <v>28</v>
      </c>
      <c r="D53" s="104"/>
      <c r="E53" s="104"/>
      <c r="F53" s="105" t="s">
        <v>28</v>
      </c>
      <c r="G53" s="106" t="s">
        <v>28</v>
      </c>
      <c r="H53" s="106" t="s">
        <v>28</v>
      </c>
      <c r="I53" s="106" t="s">
        <v>28</v>
      </c>
      <c r="J53" s="106" t="s">
        <v>28</v>
      </c>
      <c r="K53" s="36" t="s">
        <v>28</v>
      </c>
      <c r="L53" s="37">
        <f>SUM(L29:L52)</f>
        <v>0</v>
      </c>
      <c r="M53" s="129">
        <f>SUM(M29:M52)</f>
        <v>0</v>
      </c>
    </row>
    <row r="54" spans="1:13" x14ac:dyDescent="0.2">
      <c r="A54" s="2"/>
      <c r="B54" s="2"/>
      <c r="C54" s="2"/>
      <c r="D54" s="28"/>
      <c r="E54" s="2"/>
      <c r="F54" s="2"/>
      <c r="G54" s="29"/>
      <c r="H54" s="29"/>
      <c r="I54" s="29"/>
      <c r="J54" s="29"/>
      <c r="K54" s="29"/>
      <c r="L54" s="29"/>
    </row>
    <row r="55" spans="1:13" ht="15.75" x14ac:dyDescent="0.25">
      <c r="A55" s="146" t="s">
        <v>29</v>
      </c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</row>
    <row r="56" spans="1:13" ht="15.75" x14ac:dyDescent="0.25">
      <c r="A56" s="146" t="s">
        <v>30</v>
      </c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</row>
    <row r="57" spans="1:13" ht="15.75" x14ac:dyDescent="0.25">
      <c r="A57" s="143"/>
      <c r="B57" s="143"/>
      <c r="C57" s="143"/>
      <c r="D57" s="143"/>
      <c r="E57" s="143"/>
      <c r="F57" s="38"/>
      <c r="G57" s="39"/>
      <c r="H57" s="39"/>
      <c r="I57" s="39"/>
      <c r="J57" s="39"/>
      <c r="K57" s="39"/>
      <c r="L57" s="39"/>
    </row>
    <row r="58" spans="1:13" x14ac:dyDescent="0.2">
      <c r="A58" s="135" t="s">
        <v>31</v>
      </c>
      <c r="B58" s="135"/>
      <c r="C58" s="135"/>
      <c r="D58" s="135"/>
      <c r="E58" s="135"/>
      <c r="F58" s="40"/>
      <c r="G58" s="135"/>
      <c r="H58" s="135"/>
      <c r="I58" s="41"/>
      <c r="J58" s="41"/>
      <c r="K58" s="147" t="s">
        <v>32</v>
      </c>
      <c r="L58" s="147"/>
    </row>
    <row r="59" spans="1:13" ht="15.75" x14ac:dyDescent="0.25">
      <c r="A59" s="146" t="s">
        <v>33</v>
      </c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</row>
    <row r="60" spans="1:13" ht="15.75" x14ac:dyDescent="0.25">
      <c r="A60" s="143"/>
      <c r="B60" s="143"/>
      <c r="C60" s="143"/>
      <c r="D60" s="143"/>
      <c r="E60" s="143"/>
      <c r="F60" s="38"/>
      <c r="G60" s="39"/>
      <c r="H60" s="39"/>
      <c r="I60" s="39"/>
      <c r="J60" s="39"/>
      <c r="K60" s="39"/>
      <c r="L60" s="39"/>
    </row>
    <row r="61" spans="1:13" x14ac:dyDescent="0.2">
      <c r="A61" s="135" t="s">
        <v>31</v>
      </c>
      <c r="B61" s="135"/>
      <c r="C61" s="135"/>
      <c r="D61" s="135"/>
      <c r="E61" s="135"/>
      <c r="F61" s="40"/>
      <c r="G61" s="135"/>
      <c r="H61" s="135"/>
      <c r="I61" s="41"/>
      <c r="J61" s="41"/>
      <c r="K61" s="147" t="s">
        <v>32</v>
      </c>
      <c r="L61" s="147"/>
    </row>
    <row r="62" spans="1:13" ht="15.75" x14ac:dyDescent="0.25">
      <c r="A62" s="143"/>
      <c r="B62" s="143"/>
      <c r="C62" s="143"/>
      <c r="D62" s="143"/>
      <c r="E62" s="143"/>
      <c r="F62" s="38"/>
      <c r="G62" s="39"/>
      <c r="H62" s="39"/>
      <c r="I62" s="39"/>
      <c r="J62" s="39"/>
      <c r="K62" s="39"/>
      <c r="L62" s="39"/>
    </row>
    <row r="63" spans="1:13" x14ac:dyDescent="0.2">
      <c r="A63" s="135" t="s">
        <v>31</v>
      </c>
      <c r="B63" s="135"/>
      <c r="C63" s="135"/>
      <c r="D63" s="135"/>
      <c r="E63" s="135"/>
      <c r="F63" s="40"/>
      <c r="G63" s="135"/>
      <c r="H63" s="135"/>
      <c r="I63" s="41"/>
      <c r="J63" s="41"/>
      <c r="K63" s="147" t="s">
        <v>32</v>
      </c>
      <c r="L63" s="147"/>
    </row>
    <row r="64" spans="1:13" ht="15.75" x14ac:dyDescent="0.25">
      <c r="A64" s="143"/>
      <c r="B64" s="143"/>
      <c r="C64" s="143"/>
      <c r="D64" s="143"/>
      <c r="E64" s="143"/>
      <c r="F64" s="38"/>
      <c r="G64" s="39"/>
      <c r="H64" s="39"/>
      <c r="I64" s="39"/>
      <c r="J64" s="39"/>
      <c r="K64" s="39"/>
      <c r="L64" s="39"/>
    </row>
    <row r="65" spans="1:12" x14ac:dyDescent="0.2">
      <c r="A65" s="135" t="s">
        <v>31</v>
      </c>
      <c r="B65" s="135"/>
      <c r="C65" s="135"/>
      <c r="D65" s="135"/>
      <c r="E65" s="135"/>
      <c r="F65" s="40"/>
      <c r="G65" s="135"/>
      <c r="H65" s="135"/>
      <c r="I65" s="41"/>
      <c r="J65" s="41"/>
      <c r="K65" s="147" t="s">
        <v>32</v>
      </c>
      <c r="L65" s="147"/>
    </row>
  </sheetData>
  <mergeCells count="46">
    <mergeCell ref="A65:E65"/>
    <mergeCell ref="G65:H65"/>
    <mergeCell ref="K65:L65"/>
    <mergeCell ref="A6:O6"/>
    <mergeCell ref="K61:L61"/>
    <mergeCell ref="A63:E63"/>
    <mergeCell ref="G63:H63"/>
    <mergeCell ref="K63:L63"/>
    <mergeCell ref="A64:E64"/>
    <mergeCell ref="G26:H26"/>
    <mergeCell ref="I26:J26"/>
    <mergeCell ref="G27:H27"/>
    <mergeCell ref="A7:O8"/>
    <mergeCell ref="A9:O10"/>
    <mergeCell ref="A11:O12"/>
    <mergeCell ref="I27:J27"/>
    <mergeCell ref="A62:E62"/>
    <mergeCell ref="A28:F28"/>
    <mergeCell ref="A55:L55"/>
    <mergeCell ref="A56:L56"/>
    <mergeCell ref="A57:E57"/>
    <mergeCell ref="A58:E58"/>
    <mergeCell ref="G58:H58"/>
    <mergeCell ref="K58:L58"/>
    <mergeCell ref="A59:L59"/>
    <mergeCell ref="A60:E60"/>
    <mergeCell ref="A61:E61"/>
    <mergeCell ref="G61:H61"/>
    <mergeCell ref="A20:M20"/>
    <mergeCell ref="D21:E21"/>
    <mergeCell ref="F21:G21"/>
    <mergeCell ref="I21:M21"/>
    <mergeCell ref="D22:E22"/>
    <mergeCell ref="I22:M22"/>
    <mergeCell ref="A17:E17"/>
    <mergeCell ref="H17:M17"/>
    <mergeCell ref="A18:G18"/>
    <mergeCell ref="I18:L18"/>
    <mergeCell ref="A19:F19"/>
    <mergeCell ref="L19:M19"/>
    <mergeCell ref="A2:O3"/>
    <mergeCell ref="A4:O5"/>
    <mergeCell ref="A16:E16"/>
    <mergeCell ref="H16:M16"/>
    <mergeCell ref="A14:O14"/>
    <mergeCell ref="A15:O15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Header>&amp;LPielikums metodiskajam materiālam par cigarešu  inventarizāciju 
un akcīzes nodokļa starpības summas aprēķināšanu saistībā ar 
akcīzes nodokļa likmes maiņu 2017.gada 1.jūlijā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zoomScaleNormal="100" workbookViewId="0">
      <selection activeCell="I10" sqref="I10"/>
    </sheetView>
  </sheetViews>
  <sheetFormatPr defaultRowHeight="12.75" x14ac:dyDescent="0.2"/>
  <cols>
    <col min="1" max="1" width="23.28515625" customWidth="1"/>
    <col min="2" max="2" width="26.85546875" customWidth="1"/>
    <col min="3" max="3" width="34.85546875" customWidth="1"/>
    <col min="4" max="4" width="36.85546875" customWidth="1"/>
    <col min="5" max="5" width="9.42578125" customWidth="1"/>
  </cols>
  <sheetData>
    <row r="2" spans="1:5" ht="15.75" x14ac:dyDescent="0.25">
      <c r="A2" s="157" t="s">
        <v>44</v>
      </c>
      <c r="B2" s="157"/>
      <c r="C2" s="157"/>
      <c r="D2" s="157"/>
      <c r="E2" s="157"/>
    </row>
    <row r="3" spans="1:5" ht="15.75" x14ac:dyDescent="0.2">
      <c r="A3" s="158" t="s">
        <v>45</v>
      </c>
      <c r="B3" s="158"/>
      <c r="C3" s="158"/>
      <c r="D3" s="158"/>
      <c r="E3" s="158"/>
    </row>
    <row r="4" spans="1:5" ht="32.25" customHeight="1" x14ac:dyDescent="0.25">
      <c r="A4" s="159" t="s">
        <v>46</v>
      </c>
      <c r="B4" s="159"/>
      <c r="C4" s="159"/>
      <c r="D4" s="159"/>
      <c r="E4" s="159"/>
    </row>
    <row r="5" spans="1:5" ht="15.75" x14ac:dyDescent="0.25">
      <c r="A5" s="61"/>
      <c r="B5" s="61"/>
      <c r="C5" s="61"/>
      <c r="D5" s="61"/>
      <c r="E5" s="61"/>
    </row>
    <row r="6" spans="1:5" ht="18.75" x14ac:dyDescent="0.2">
      <c r="A6" s="162" t="s">
        <v>34</v>
      </c>
      <c r="B6" s="162"/>
      <c r="C6" s="162"/>
      <c r="D6" s="162"/>
      <c r="E6" s="162"/>
    </row>
    <row r="7" spans="1:5" ht="18.75" x14ac:dyDescent="0.3">
      <c r="A7" s="163" t="s">
        <v>35</v>
      </c>
      <c r="B7" s="164"/>
      <c r="C7" s="165"/>
      <c r="D7" s="165"/>
      <c r="E7" s="165"/>
    </row>
    <row r="8" spans="1:5" ht="18.75" x14ac:dyDescent="0.3">
      <c r="A8" s="164" t="s">
        <v>36</v>
      </c>
      <c r="B8" s="164"/>
      <c r="C8" s="166"/>
      <c r="D8" s="166"/>
      <c r="E8" s="166"/>
    </row>
    <row r="9" spans="1:5" ht="18.75" x14ac:dyDescent="0.3">
      <c r="A9" s="164" t="s">
        <v>37</v>
      </c>
      <c r="B9" s="164"/>
      <c r="C9" s="166"/>
      <c r="D9" s="166"/>
      <c r="E9" s="166"/>
    </row>
    <row r="10" spans="1:5" ht="18.75" x14ac:dyDescent="0.3">
      <c r="A10" s="167"/>
      <c r="B10" s="167"/>
      <c r="C10" s="166"/>
      <c r="D10" s="166"/>
      <c r="E10" s="166"/>
    </row>
    <row r="11" spans="1:5" ht="18.75" x14ac:dyDescent="0.3">
      <c r="A11" s="167"/>
      <c r="B11" s="167"/>
      <c r="C11" s="166"/>
      <c r="D11" s="166"/>
      <c r="E11" s="166"/>
    </row>
    <row r="12" spans="1:5" ht="13.5" thickBot="1" x14ac:dyDescent="0.25">
      <c r="A12" s="168"/>
      <c r="B12" s="168"/>
      <c r="C12" s="168"/>
      <c r="D12" s="168"/>
      <c r="E12" s="168"/>
    </row>
    <row r="13" spans="1:5" ht="66" customHeight="1" thickBot="1" x14ac:dyDescent="0.25">
      <c r="A13" s="160" t="s">
        <v>38</v>
      </c>
      <c r="B13" s="161"/>
      <c r="C13" s="42" t="s">
        <v>63</v>
      </c>
      <c r="D13" s="43" t="s">
        <v>39</v>
      </c>
      <c r="E13" s="44"/>
    </row>
    <row r="14" spans="1:5" ht="30.75" customHeight="1" thickBot="1" x14ac:dyDescent="0.25">
      <c r="A14" s="154" t="s">
        <v>67</v>
      </c>
      <c r="B14" s="155"/>
      <c r="C14" s="45">
        <f>Cigaretes!M53</f>
        <v>0</v>
      </c>
      <c r="D14" s="46">
        <f>Cigaretes!L53</f>
        <v>0</v>
      </c>
      <c r="E14" s="44"/>
    </row>
    <row r="15" spans="1:5" ht="15" x14ac:dyDescent="0.2">
      <c r="A15" s="47"/>
      <c r="B15" s="48"/>
      <c r="C15" s="49"/>
      <c r="D15" s="50"/>
      <c r="E15" s="51"/>
    </row>
    <row r="16" spans="1:5" ht="45.75" customHeight="1" x14ac:dyDescent="0.25">
      <c r="A16" s="52" t="s">
        <v>40</v>
      </c>
      <c r="B16" s="75"/>
      <c r="C16" s="156"/>
      <c r="D16" s="156"/>
      <c r="E16" s="53"/>
    </row>
    <row r="17" spans="1:5" ht="15.75" x14ac:dyDescent="0.25">
      <c r="A17" s="54"/>
      <c r="B17" s="76"/>
      <c r="C17" s="153" t="s">
        <v>41</v>
      </c>
      <c r="D17" s="153"/>
      <c r="E17" s="55" t="s">
        <v>32</v>
      </c>
    </row>
    <row r="18" spans="1:5" ht="31.5" x14ac:dyDescent="0.25">
      <c r="A18" s="56" t="s">
        <v>42</v>
      </c>
      <c r="B18" s="75"/>
      <c r="C18" s="156"/>
      <c r="D18" s="156"/>
      <c r="E18" s="57"/>
    </row>
    <row r="19" spans="1:5" ht="15.75" x14ac:dyDescent="0.25">
      <c r="A19" s="54"/>
      <c r="B19" s="74"/>
      <c r="C19" s="153" t="s">
        <v>41</v>
      </c>
      <c r="D19" s="153"/>
      <c r="E19" s="55" t="s">
        <v>32</v>
      </c>
    </row>
    <row r="20" spans="1:5" ht="15.75" x14ac:dyDescent="0.25">
      <c r="A20" s="52" t="s">
        <v>43</v>
      </c>
      <c r="B20" s="52"/>
      <c r="C20" s="52"/>
      <c r="D20" s="52"/>
      <c r="E20" s="52"/>
    </row>
    <row r="21" spans="1:5" ht="15.75" x14ac:dyDescent="0.25">
      <c r="A21" s="52"/>
      <c r="B21" s="52"/>
      <c r="C21" s="52"/>
      <c r="D21" s="52"/>
      <c r="E21" s="52"/>
    </row>
  </sheetData>
  <mergeCells count="21">
    <mergeCell ref="A2:E2"/>
    <mergeCell ref="A3:E3"/>
    <mergeCell ref="A4:E4"/>
    <mergeCell ref="A13:B13"/>
    <mergeCell ref="A6:E6"/>
    <mergeCell ref="A7:B7"/>
    <mergeCell ref="C7:E7"/>
    <mergeCell ref="A8:B8"/>
    <mergeCell ref="C8:E8"/>
    <mergeCell ref="A9:B9"/>
    <mergeCell ref="C9:E9"/>
    <mergeCell ref="A10:B10"/>
    <mergeCell ref="C10:E10"/>
    <mergeCell ref="A11:B11"/>
    <mergeCell ref="C11:E11"/>
    <mergeCell ref="A12:E12"/>
    <mergeCell ref="C19:D19"/>
    <mergeCell ref="A14:B14"/>
    <mergeCell ref="C16:D16"/>
    <mergeCell ref="C17:D17"/>
    <mergeCell ref="C18:D18"/>
  </mergeCells>
  <pageMargins left="0.7" right="0.7" top="0.75" bottom="0.75" header="0.3" footer="0.3"/>
  <pageSetup paperSize="9" orientation="landscape" r:id="rId1"/>
  <headerFooter>
    <oddHeader xml:space="preserve">&amp;LPielikums metodiskajam materiālam par cigarešu  inventarizāciju 
un akcīzes nodokļa starpības summas aprēķināšanu saistībā ar 
akcīzes nodokļa likmes maiņu 2017.gada 1.jūlijā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Cigaretes</vt:lpstr>
      <vt:lpstr>Nodokļa aprēķina tabula</vt:lpstr>
      <vt:lpstr>Cigaretes!Print_Area</vt:lpstr>
      <vt:lpstr>'Nodokļa aprēķina tabula'!Print_Area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Ineta Leimane</dc:creator>
  <cp:lastModifiedBy>Sandra Gaile</cp:lastModifiedBy>
  <cp:lastPrinted>2017-06-22T11:46:41Z</cp:lastPrinted>
  <dcterms:created xsi:type="dcterms:W3CDTF">2015-06-16T06:53:50Z</dcterms:created>
  <dcterms:modified xsi:type="dcterms:W3CDTF">2017-06-26T12:43:22Z</dcterms:modified>
</cp:coreProperties>
</file>