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uperstore\3_NSUP\AIKD\Statistika 2026\Publicēšanai mājaslapā\"/>
    </mc:Choice>
  </mc:AlternateContent>
  <xr:revisionPtr revIDLastSave="0" documentId="13_ncr:1_{021DC154-3069-4423-B3D3-3A51355E87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_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" i="4" l="1"/>
  <c r="AE8" i="4"/>
  <c r="AE7" i="4"/>
  <c r="AE6" i="4"/>
  <c r="AE5" i="4"/>
  <c r="AD10" i="4" l="1"/>
  <c r="AE10" i="4"/>
  <c r="AC9" i="4" l="1"/>
  <c r="AC8" i="4"/>
  <c r="AC10" i="4"/>
  <c r="AC7" i="4"/>
  <c r="AC6" i="4"/>
  <c r="AC5" i="4"/>
  <c r="AB9" i="4" l="1"/>
  <c r="AB10" i="4" s="1"/>
  <c r="AB8" i="4"/>
  <c r="AB7" i="4"/>
  <c r="AB6" i="4"/>
  <c r="AB5" i="4"/>
  <c r="D10" i="4" l="1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C10" i="4"/>
  <c r="V9" i="4"/>
  <c r="G9" i="4"/>
  <c r="V8" i="4"/>
  <c r="V7" i="4"/>
  <c r="M7" i="4"/>
  <c r="V6" i="4"/>
  <c r="V5" i="4"/>
  <c r="M5" i="4"/>
</calcChain>
</file>

<file path=xl/sharedStrings.xml><?xml version="1.0" encoding="utf-8"?>
<sst xmlns="http://schemas.openxmlformats.org/spreadsheetml/2006/main" count="35" uniqueCount="35">
  <si>
    <t>Neto ieņēmumi no azartspēlēm  (milj.euro)</t>
  </si>
  <si>
    <t>2019. 1.cet.</t>
  </si>
  <si>
    <t>2019.                           2.cet.</t>
  </si>
  <si>
    <t>2019.                           3.cet.</t>
  </si>
  <si>
    <t>2019.                           4.cet.</t>
  </si>
  <si>
    <t>2020. 1.cet.</t>
  </si>
  <si>
    <t>2020.
2.cet.</t>
  </si>
  <si>
    <t>2020.
3.cet.</t>
  </si>
  <si>
    <t>2020.
4.cet.</t>
  </si>
  <si>
    <t>2021.
1.cet.</t>
  </si>
  <si>
    <t>2021.
2.cet.</t>
  </si>
  <si>
    <t>2021.
3.cet.</t>
  </si>
  <si>
    <t>2021. 4.cet.</t>
  </si>
  <si>
    <t>2022. 1.cet.</t>
  </si>
  <si>
    <t>2022. 2.cet.</t>
  </si>
  <si>
    <t>2022. 3.cet.</t>
  </si>
  <si>
    <t>2022. 4.cet.</t>
  </si>
  <si>
    <t>2023. 1.cet.</t>
  </si>
  <si>
    <t>2023. 2.cet.</t>
  </si>
  <si>
    <t>2023. 3.cet.</t>
  </si>
  <si>
    <t>Neto ieņēmumi no azartspēļu automātiem</t>
  </si>
  <si>
    <t>Neto ieņēmumi no azartspēļu kazino galdiem</t>
  </si>
  <si>
    <t>Neto ieņēmumi no bingo spēles organizēšanas</t>
  </si>
  <si>
    <t>Neto ieņēmumi no totalizatora organizēšanas</t>
  </si>
  <si>
    <t>Interaktīvo azartspēļu neto ieņēmumi</t>
  </si>
  <si>
    <t>2023. 4.cet.</t>
  </si>
  <si>
    <t>2024. 1.cet.</t>
  </si>
  <si>
    <t>2024. 2.cet.</t>
  </si>
  <si>
    <t>2024. 3.cet.</t>
  </si>
  <si>
    <t>2024. 4. cet.</t>
  </si>
  <si>
    <t>2025. 1. cet.</t>
  </si>
  <si>
    <t>2025. 2. cet.</t>
  </si>
  <si>
    <t>2025. 3. cet.</t>
  </si>
  <si>
    <t>2025. 4. cet.</t>
  </si>
  <si>
    <t>2026. 1. 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</si>
</sst>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3" fillId="0" borderId="0" xfId="2"/>
    <xf numFmtId="0" fontId="3" fillId="0" borderId="2" xfId="2" applyBorder="1"/>
    <xf numFmtId="0" fontId="3" fillId="0" borderId="1" xfId="2" applyBorder="1" applyAlignment="1">
      <alignment horizontal="center" vertical="center" wrapText="1"/>
    </xf>
    <xf numFmtId="165" fontId="3" fillId="0" borderId="2" xfId="2" applyNumberFormat="1" applyBorder="1"/>
    <xf numFmtId="164" fontId="3" fillId="0" borderId="2" xfId="2" applyNumberFormat="1" applyBorder="1"/>
    <xf numFmtId="165" fontId="3" fillId="2" borderId="2" xfId="2" applyNumberFormat="1" applyFill="1" applyBorder="1"/>
    <xf numFmtId="0" fontId="3" fillId="2" borderId="2" xfId="2" applyFill="1" applyBorder="1"/>
    <xf numFmtId="0" fontId="3" fillId="0" borderId="2" xfId="2" applyBorder="1" applyAlignment="1">
      <alignment wrapText="1"/>
    </xf>
    <xf numFmtId="0" fontId="3" fillId="0" borderId="2" xfId="2" applyBorder="1" applyAlignment="1">
      <alignment horizontal="center" vertical="center" wrapText="1"/>
    </xf>
    <xf numFmtId="0" fontId="1" fillId="0" borderId="0" xfId="2" applyFont="1" applyAlignment="1">
      <alignment horizontal="center" wrapText="1"/>
    </xf>
    <xf numFmtId="0" fontId="3" fillId="0" borderId="0" xfId="2" applyAlignment="1">
      <alignment wrapText="1"/>
    </xf>
  </cellXfs>
  <cellStyles count="3">
    <cellStyle name="Normal" xfId="0" builtinId="0"/>
    <cellStyle name="Normal 3" xfId="1" xr:uid="{FB90280D-3E56-40C9-B006-25664B633D4E}"/>
    <cellStyle name="Normal 3 2" xfId="2" xr:uid="{0DA26ACF-FD56-43CF-9AD5-53A4963F2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chemeClr val="tx1"/>
                </a:solidFill>
              </a:rPr>
              <a:t>Azartspēļu</a:t>
            </a:r>
            <a:r>
              <a:rPr lang="lv-LV" b="1" baseline="0">
                <a:solidFill>
                  <a:schemeClr val="tx1"/>
                </a:solidFill>
              </a:rPr>
              <a:t> neto ieņēmumi pa veidiem </a:t>
            </a:r>
            <a:r>
              <a:rPr lang="lv-LV" b="1">
                <a:solidFill>
                  <a:schemeClr val="tx1"/>
                </a:solidFill>
              </a:rPr>
              <a:t>ceturkšņu griezumā (milj.euro)</a:t>
            </a:r>
          </a:p>
        </c:rich>
      </c:tx>
      <c:layout>
        <c:manualLayout>
          <c:xMode val="edge"/>
          <c:yMode val="edge"/>
          <c:x val="0.21609101028154512"/>
          <c:y val="2.33866657752302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78958706268496"/>
          <c:y val="0.1236246536395252"/>
          <c:w val="0.86068743852153251"/>
          <c:h val="0.701603606743799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'2026_1'!$B$5</c:f>
              <c:strCache>
                <c:ptCount val="1"/>
                <c:pt idx="0">
                  <c:v>Neto ieņēmumi no azartspēļu automātiem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2.9314539883547156E-2"/>
                  <c:y val="-4.8502143069101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AF-4553-A0DB-185964367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'2026_1'!$K$4:$AE$4</c:f>
              <c:strCache>
                <c:ptCount val="21"/>
                <c:pt idx="0">
                  <c:v>2021.
1.cet.</c:v>
                </c:pt>
                <c:pt idx="1">
                  <c:v>2021.
2.cet.</c:v>
                </c:pt>
                <c:pt idx="2">
                  <c:v>2021.
3.cet.</c:v>
                </c:pt>
                <c:pt idx="3">
                  <c:v>2021. 4.cet.</c:v>
                </c:pt>
                <c:pt idx="4">
                  <c:v>2022. 1.cet.</c:v>
                </c:pt>
                <c:pt idx="5">
                  <c:v>2022. 2.cet.</c:v>
                </c:pt>
                <c:pt idx="6">
                  <c:v>2022. 3.cet.</c:v>
                </c:pt>
                <c:pt idx="7">
                  <c:v>2022. 4.cet.</c:v>
                </c:pt>
                <c:pt idx="8">
                  <c:v>2023. 1.cet.</c:v>
                </c:pt>
                <c:pt idx="9">
                  <c:v>2023. 2.cet.</c:v>
                </c:pt>
                <c:pt idx="10">
                  <c:v>2023. 3.cet.</c:v>
                </c:pt>
                <c:pt idx="11">
                  <c:v>2023. 4.cet.</c:v>
                </c:pt>
                <c:pt idx="12">
                  <c:v>2024. 1.cet.</c:v>
                </c:pt>
                <c:pt idx="13">
                  <c:v>2024. 2.cet.</c:v>
                </c:pt>
                <c:pt idx="14">
                  <c:v>2024. 3.cet.</c:v>
                </c:pt>
                <c:pt idx="15">
                  <c:v>2024. 4. cet.</c:v>
                </c:pt>
                <c:pt idx="16">
                  <c:v>2025. 1. cet.</c:v>
                </c:pt>
                <c:pt idx="17">
                  <c:v>2025. 2. cet.</c:v>
                </c:pt>
                <c:pt idx="18">
                  <c:v>2025. 3. cet.</c:v>
                </c:pt>
                <c:pt idx="19">
                  <c:v>2025. 4. cet.</c:v>
                </c:pt>
                <c:pt idx="20">
                  <c:v>2026. 1. cet.</c:v>
                </c:pt>
              </c:strCache>
            </c:strRef>
          </c:cat>
          <c:val>
            <c:numRef>
              <c:f>'2026_1'!$K$5:$AE$5</c:f>
              <c:numCache>
                <c:formatCode>General</c:formatCode>
                <c:ptCount val="21"/>
                <c:pt idx="0">
                  <c:v>0</c:v>
                </c:pt>
                <c:pt idx="1">
                  <c:v>0.34300000000000003</c:v>
                </c:pt>
                <c:pt idx="2" formatCode="0.000">
                  <c:v>12.895911999999999</c:v>
                </c:pt>
                <c:pt idx="3">
                  <c:v>3.9390000000000001</c:v>
                </c:pt>
                <c:pt idx="4">
                  <c:v>12.555999999999999</c:v>
                </c:pt>
                <c:pt idx="5">
                  <c:v>40.107999999999997</c:v>
                </c:pt>
                <c:pt idx="6" formatCode="0.000">
                  <c:v>39.593265770000002</c:v>
                </c:pt>
                <c:pt idx="7" formatCode="0.000">
                  <c:v>38.872</c:v>
                </c:pt>
                <c:pt idx="8" formatCode="0.000">
                  <c:v>36.516047</c:v>
                </c:pt>
                <c:pt idx="9" formatCode="0.000">
                  <c:v>33.610999999999997</c:v>
                </c:pt>
                <c:pt idx="10" formatCode="0.000">
                  <c:v>34.676000000000002</c:v>
                </c:pt>
                <c:pt idx="11" formatCode="0.000">
                  <c:v>34.193616799999987</c:v>
                </c:pt>
                <c:pt idx="12" formatCode="0.000">
                  <c:v>31.61139335</c:v>
                </c:pt>
                <c:pt idx="13" formatCode="0.000">
                  <c:v>30.83776868</c:v>
                </c:pt>
                <c:pt idx="14" formatCode="0.000">
                  <c:v>33.613470310000004</c:v>
                </c:pt>
                <c:pt idx="15" formatCode="0.000">
                  <c:v>34.908213000000003</c:v>
                </c:pt>
                <c:pt idx="16" formatCode="0.000">
                  <c:v>25.660336000000001</c:v>
                </c:pt>
                <c:pt idx="17" formatCode="0.000">
                  <c:v>29.246696549999999</c:v>
                </c:pt>
                <c:pt idx="18" formatCode="0.000">
                  <c:v>30.777300910000001</c:v>
                </c:pt>
                <c:pt idx="19" formatCode="0.000">
                  <c:v>30.153412120000002</c:v>
                </c:pt>
                <c:pt idx="20" formatCode="0.000">
                  <c:v>25.70782672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73-443F-92E7-5B2426DB0005}"/>
            </c:ext>
          </c:extLst>
        </c:ser>
        <c:ser>
          <c:idx val="2"/>
          <c:order val="1"/>
          <c:tx>
            <c:strRef>
              <c:f>'2026_1'!$B$6</c:f>
              <c:strCache>
                <c:ptCount val="1"/>
                <c:pt idx="0">
                  <c:v>Neto ieņēmumi no azartspēļu kazino galdiem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3.3657434681109696E-2"/>
                  <c:y val="-6.5477893143286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AF-4553-A0DB-18596436786D}"/>
                </c:ext>
              </c:extLst>
            </c:dLbl>
            <c:dLbl>
              <c:idx val="3"/>
              <c:layout>
                <c:manualLayout>
                  <c:x val="3.1485987282328425E-2"/>
                  <c:y val="5.8202571682921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AF-4553-A0DB-185964367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'2026_1'!$K$4:$AE$4</c:f>
              <c:strCache>
                <c:ptCount val="21"/>
                <c:pt idx="0">
                  <c:v>2021.
1.cet.</c:v>
                </c:pt>
                <c:pt idx="1">
                  <c:v>2021.
2.cet.</c:v>
                </c:pt>
                <c:pt idx="2">
                  <c:v>2021.
3.cet.</c:v>
                </c:pt>
                <c:pt idx="3">
                  <c:v>2021. 4.cet.</c:v>
                </c:pt>
                <c:pt idx="4">
                  <c:v>2022. 1.cet.</c:v>
                </c:pt>
                <c:pt idx="5">
                  <c:v>2022. 2.cet.</c:v>
                </c:pt>
                <c:pt idx="6">
                  <c:v>2022. 3.cet.</c:v>
                </c:pt>
                <c:pt idx="7">
                  <c:v>2022. 4.cet.</c:v>
                </c:pt>
                <c:pt idx="8">
                  <c:v>2023. 1.cet.</c:v>
                </c:pt>
                <c:pt idx="9">
                  <c:v>2023. 2.cet.</c:v>
                </c:pt>
                <c:pt idx="10">
                  <c:v>2023. 3.cet.</c:v>
                </c:pt>
                <c:pt idx="11">
                  <c:v>2023. 4.cet.</c:v>
                </c:pt>
                <c:pt idx="12">
                  <c:v>2024. 1.cet.</c:v>
                </c:pt>
                <c:pt idx="13">
                  <c:v>2024. 2.cet.</c:v>
                </c:pt>
                <c:pt idx="14">
                  <c:v>2024. 3.cet.</c:v>
                </c:pt>
                <c:pt idx="15">
                  <c:v>2024. 4. cet.</c:v>
                </c:pt>
                <c:pt idx="16">
                  <c:v>2025. 1. cet.</c:v>
                </c:pt>
                <c:pt idx="17">
                  <c:v>2025. 2. cet.</c:v>
                </c:pt>
                <c:pt idx="18">
                  <c:v>2025. 3. cet.</c:v>
                </c:pt>
                <c:pt idx="19">
                  <c:v>2025. 4. cet.</c:v>
                </c:pt>
                <c:pt idx="20">
                  <c:v>2026. 1. cet.</c:v>
                </c:pt>
              </c:strCache>
            </c:strRef>
          </c:cat>
          <c:val>
            <c:numRef>
              <c:f>'2026_1'!$K$6:$AE$6</c:f>
              <c:numCache>
                <c:formatCode>General</c:formatCode>
                <c:ptCount val="21"/>
                <c:pt idx="0">
                  <c:v>0</c:v>
                </c:pt>
                <c:pt idx="1">
                  <c:v>8.5000000000000006E-2</c:v>
                </c:pt>
                <c:pt idx="2" formatCode="0.000">
                  <c:v>1.264</c:v>
                </c:pt>
                <c:pt idx="3">
                  <c:v>0.22</c:v>
                </c:pt>
                <c:pt idx="4">
                  <c:v>0.69399999999999995</c:v>
                </c:pt>
                <c:pt idx="5">
                  <c:v>2.5049999999999999</c:v>
                </c:pt>
                <c:pt idx="6" formatCode="0.000">
                  <c:v>2.5137420000000001</c:v>
                </c:pt>
                <c:pt idx="7" formatCode="0.000">
                  <c:v>2.488</c:v>
                </c:pt>
                <c:pt idx="8" formatCode="0.000">
                  <c:v>2.4635739999999999</c:v>
                </c:pt>
                <c:pt idx="9">
                  <c:v>2.383</c:v>
                </c:pt>
                <c:pt idx="10">
                  <c:v>3.5310000000000001</c:v>
                </c:pt>
                <c:pt idx="11" formatCode="0.000">
                  <c:v>2.702262999999999</c:v>
                </c:pt>
                <c:pt idx="12" formatCode="0.000">
                  <c:v>2.3485360000000002</c:v>
                </c:pt>
                <c:pt idx="13" formatCode="0.000">
                  <c:v>3.0183610000000001</c:v>
                </c:pt>
                <c:pt idx="14" formatCode="0.000">
                  <c:v>3.5857670000000001</c:v>
                </c:pt>
                <c:pt idx="15" formatCode="0.000">
                  <c:v>3.3003260000000001</c:v>
                </c:pt>
                <c:pt idx="16" formatCode="0.000">
                  <c:v>2.1527259999999999</c:v>
                </c:pt>
                <c:pt idx="17" formatCode="0.000">
                  <c:v>2.5330940000000002</c:v>
                </c:pt>
                <c:pt idx="18" formatCode="0.000">
                  <c:v>3.6936849999999999</c:v>
                </c:pt>
                <c:pt idx="19" formatCode="0.000">
                  <c:v>2.3991920000000002</c:v>
                </c:pt>
                <c:pt idx="20" formatCode="0.000">
                  <c:v>2.5675119999999998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73-443F-92E7-5B2426DB0005}"/>
            </c:ext>
          </c:extLst>
        </c:ser>
        <c:ser>
          <c:idx val="3"/>
          <c:order val="2"/>
          <c:tx>
            <c:strRef>
              <c:f>'2026_1'!$B$7</c:f>
              <c:strCache>
                <c:ptCount val="1"/>
                <c:pt idx="0">
                  <c:v>Neto ieņēmumi no bingo spēles organizēšanas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'2026_1'!$K$4:$AE$4</c:f>
              <c:strCache>
                <c:ptCount val="21"/>
                <c:pt idx="0">
                  <c:v>2021.
1.cet.</c:v>
                </c:pt>
                <c:pt idx="1">
                  <c:v>2021.
2.cet.</c:v>
                </c:pt>
                <c:pt idx="2">
                  <c:v>2021.
3.cet.</c:v>
                </c:pt>
                <c:pt idx="3">
                  <c:v>2021. 4.cet.</c:v>
                </c:pt>
                <c:pt idx="4">
                  <c:v>2022. 1.cet.</c:v>
                </c:pt>
                <c:pt idx="5">
                  <c:v>2022. 2.cet.</c:v>
                </c:pt>
                <c:pt idx="6">
                  <c:v>2022. 3.cet.</c:v>
                </c:pt>
                <c:pt idx="7">
                  <c:v>2022. 4.cet.</c:v>
                </c:pt>
                <c:pt idx="8">
                  <c:v>2023. 1.cet.</c:v>
                </c:pt>
                <c:pt idx="9">
                  <c:v>2023. 2.cet.</c:v>
                </c:pt>
                <c:pt idx="10">
                  <c:v>2023. 3.cet.</c:v>
                </c:pt>
                <c:pt idx="11">
                  <c:v>2023. 4.cet.</c:v>
                </c:pt>
                <c:pt idx="12">
                  <c:v>2024. 1.cet.</c:v>
                </c:pt>
                <c:pt idx="13">
                  <c:v>2024. 2.cet.</c:v>
                </c:pt>
                <c:pt idx="14">
                  <c:v>2024. 3.cet.</c:v>
                </c:pt>
                <c:pt idx="15">
                  <c:v>2024. 4. cet.</c:v>
                </c:pt>
                <c:pt idx="16">
                  <c:v>2025. 1. cet.</c:v>
                </c:pt>
                <c:pt idx="17">
                  <c:v>2025. 2. cet.</c:v>
                </c:pt>
                <c:pt idx="18">
                  <c:v>2025. 3. cet.</c:v>
                </c:pt>
                <c:pt idx="19">
                  <c:v>2025. 4. cet.</c:v>
                </c:pt>
                <c:pt idx="20">
                  <c:v>2026. 1. cet.</c:v>
                </c:pt>
              </c:strCache>
            </c:strRef>
          </c:cat>
          <c:val>
            <c:numRef>
              <c:f>'2026_1'!$K$7:$AE$7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 formatCode="0.000">
                  <c:v>6.6220000000000003E-3</c:v>
                </c:pt>
                <c:pt idx="3">
                  <c:v>-8.9999999999999993E-3</c:v>
                </c:pt>
                <c:pt idx="4">
                  <c:v>3.0000000000000001E-3</c:v>
                </c:pt>
                <c:pt idx="5">
                  <c:v>0.02</c:v>
                </c:pt>
                <c:pt idx="6" formatCode="0.000">
                  <c:v>2.3695000000000001E-2</c:v>
                </c:pt>
                <c:pt idx="7" formatCode="0.000">
                  <c:v>3.3000000000000002E-2</c:v>
                </c:pt>
                <c:pt idx="8" formatCode="0.000">
                  <c:v>2.9673000000000001E-2</c:v>
                </c:pt>
                <c:pt idx="9" formatCode="0.000">
                  <c:v>2.5000000000000001E-2</c:v>
                </c:pt>
                <c:pt idx="10" formatCode="0.000">
                  <c:v>2.1999999999999999E-2</c:v>
                </c:pt>
                <c:pt idx="11" formatCode="0.000">
                  <c:v>2.4605000000000012E-2</c:v>
                </c:pt>
                <c:pt idx="12" formatCode="0.000">
                  <c:v>2.5159999999999998E-2</c:v>
                </c:pt>
                <c:pt idx="13" formatCode="0.000">
                  <c:v>2.3591999999999998E-2</c:v>
                </c:pt>
                <c:pt idx="14" formatCode="0.000">
                  <c:v>2.5850999999999999E-2</c:v>
                </c:pt>
                <c:pt idx="15" formatCode="0.000">
                  <c:v>2.2492999999999999E-2</c:v>
                </c:pt>
                <c:pt idx="16" formatCode="0.000">
                  <c:v>1.9678999999999999E-2</c:v>
                </c:pt>
                <c:pt idx="17" formatCode="0.000">
                  <c:v>2.3666E-2</c:v>
                </c:pt>
                <c:pt idx="18" formatCode="0.000">
                  <c:v>1.9269999999999999E-2</c:v>
                </c:pt>
                <c:pt idx="19" formatCode="0.000">
                  <c:v>2.0584000000000002E-2</c:v>
                </c:pt>
                <c:pt idx="20" formatCode="0.000">
                  <c:v>1.3922E-2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73-443F-92E7-5B2426DB0005}"/>
            </c:ext>
          </c:extLst>
        </c:ser>
        <c:ser>
          <c:idx val="4"/>
          <c:order val="3"/>
          <c:tx>
            <c:strRef>
              <c:f>'2026_1'!$B$8</c:f>
              <c:strCache>
                <c:ptCount val="1"/>
                <c:pt idx="0">
                  <c:v>Neto ieņēmumi no totalizatora organizēšanas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'2026_1'!$K$4:$AE$4</c:f>
              <c:strCache>
                <c:ptCount val="21"/>
                <c:pt idx="0">
                  <c:v>2021.
1.cet.</c:v>
                </c:pt>
                <c:pt idx="1">
                  <c:v>2021.
2.cet.</c:v>
                </c:pt>
                <c:pt idx="2">
                  <c:v>2021.
3.cet.</c:v>
                </c:pt>
                <c:pt idx="3">
                  <c:v>2021. 4.cet.</c:v>
                </c:pt>
                <c:pt idx="4">
                  <c:v>2022. 1.cet.</c:v>
                </c:pt>
                <c:pt idx="5">
                  <c:v>2022. 2.cet.</c:v>
                </c:pt>
                <c:pt idx="6">
                  <c:v>2022. 3.cet.</c:v>
                </c:pt>
                <c:pt idx="7">
                  <c:v>2022. 4.cet.</c:v>
                </c:pt>
                <c:pt idx="8">
                  <c:v>2023. 1.cet.</c:v>
                </c:pt>
                <c:pt idx="9">
                  <c:v>2023. 2.cet.</c:v>
                </c:pt>
                <c:pt idx="10">
                  <c:v>2023. 3.cet.</c:v>
                </c:pt>
                <c:pt idx="11">
                  <c:v>2023. 4.cet.</c:v>
                </c:pt>
                <c:pt idx="12">
                  <c:v>2024. 1.cet.</c:v>
                </c:pt>
                <c:pt idx="13">
                  <c:v>2024. 2.cet.</c:v>
                </c:pt>
                <c:pt idx="14">
                  <c:v>2024. 3.cet.</c:v>
                </c:pt>
                <c:pt idx="15">
                  <c:v>2024. 4. cet.</c:v>
                </c:pt>
                <c:pt idx="16">
                  <c:v>2025. 1. cet.</c:v>
                </c:pt>
                <c:pt idx="17">
                  <c:v>2025. 2. cet.</c:v>
                </c:pt>
                <c:pt idx="18">
                  <c:v>2025. 3. cet.</c:v>
                </c:pt>
                <c:pt idx="19">
                  <c:v>2025. 4. cet.</c:v>
                </c:pt>
                <c:pt idx="20">
                  <c:v>2026. 1. cet.</c:v>
                </c:pt>
              </c:strCache>
            </c:strRef>
          </c:cat>
          <c:val>
            <c:numRef>
              <c:f>'2026_1'!$K$8:$AE$8</c:f>
              <c:numCache>
                <c:formatCode>General</c:formatCode>
                <c:ptCount val="21"/>
                <c:pt idx="0">
                  <c:v>0</c:v>
                </c:pt>
                <c:pt idx="1">
                  <c:v>1.4999999999999999E-2</c:v>
                </c:pt>
                <c:pt idx="2" formatCode="0.000">
                  <c:v>0.108</c:v>
                </c:pt>
                <c:pt idx="3">
                  <c:v>0.122</c:v>
                </c:pt>
                <c:pt idx="4">
                  <c:v>0.13100000000000001</c:v>
                </c:pt>
                <c:pt idx="5">
                  <c:v>0.42399999999999999</c:v>
                </c:pt>
                <c:pt idx="6" formatCode="0.000">
                  <c:v>0.38871</c:v>
                </c:pt>
                <c:pt idx="7" formatCode="0.000">
                  <c:v>0.434</c:v>
                </c:pt>
                <c:pt idx="8" formatCode="0.000">
                  <c:v>0.52728681999999993</c:v>
                </c:pt>
                <c:pt idx="9" formatCode="0.000">
                  <c:v>0.39800000000000002</c:v>
                </c:pt>
                <c:pt idx="10" formatCode="0.000">
                  <c:v>0.38</c:v>
                </c:pt>
                <c:pt idx="11" formatCode="0.000">
                  <c:v>0.36380587999999991</c:v>
                </c:pt>
                <c:pt idx="12" formatCode="0.000">
                  <c:v>0.62306488000000004</c:v>
                </c:pt>
                <c:pt idx="13" formatCode="0.000">
                  <c:v>0.68786099999999994</c:v>
                </c:pt>
                <c:pt idx="14" formatCode="0.000">
                  <c:v>0.23627160999999999</c:v>
                </c:pt>
                <c:pt idx="15" formatCode="0.000">
                  <c:v>0.66474880000000003</c:v>
                </c:pt>
                <c:pt idx="16" formatCode="0.000">
                  <c:v>0.63868800000000003</c:v>
                </c:pt>
                <c:pt idx="17" formatCode="0.000">
                  <c:v>0.49584511999999997</c:v>
                </c:pt>
                <c:pt idx="18" formatCode="0.000">
                  <c:v>0.52619566000000007</c:v>
                </c:pt>
                <c:pt idx="19" formatCode="0.000">
                  <c:v>0.56429317000000001</c:v>
                </c:pt>
                <c:pt idx="20" formatCode="0.000">
                  <c:v>0.47273696000000004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73-443F-92E7-5B2426DB0005}"/>
            </c:ext>
          </c:extLst>
        </c:ser>
        <c:ser>
          <c:idx val="5"/>
          <c:order val="4"/>
          <c:tx>
            <c:strRef>
              <c:f>'2026_1'!$B$9</c:f>
              <c:strCache>
                <c:ptCount val="1"/>
                <c:pt idx="0">
                  <c:v>Interaktīvo azartspēļu neto ieņēmumi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'2026_1'!$K$4:$AE$4</c:f>
              <c:strCache>
                <c:ptCount val="21"/>
                <c:pt idx="0">
                  <c:v>2021.
1.cet.</c:v>
                </c:pt>
                <c:pt idx="1">
                  <c:v>2021.
2.cet.</c:v>
                </c:pt>
                <c:pt idx="2">
                  <c:v>2021.
3.cet.</c:v>
                </c:pt>
                <c:pt idx="3">
                  <c:v>2021. 4.cet.</c:v>
                </c:pt>
                <c:pt idx="4">
                  <c:v>2022. 1.cet.</c:v>
                </c:pt>
                <c:pt idx="5">
                  <c:v>2022. 2.cet.</c:v>
                </c:pt>
                <c:pt idx="6">
                  <c:v>2022. 3.cet.</c:v>
                </c:pt>
                <c:pt idx="7">
                  <c:v>2022. 4.cet.</c:v>
                </c:pt>
                <c:pt idx="8">
                  <c:v>2023. 1.cet.</c:v>
                </c:pt>
                <c:pt idx="9">
                  <c:v>2023. 2.cet.</c:v>
                </c:pt>
                <c:pt idx="10">
                  <c:v>2023. 3.cet.</c:v>
                </c:pt>
                <c:pt idx="11">
                  <c:v>2023. 4.cet.</c:v>
                </c:pt>
                <c:pt idx="12">
                  <c:v>2024. 1.cet.</c:v>
                </c:pt>
                <c:pt idx="13">
                  <c:v>2024. 2.cet.</c:v>
                </c:pt>
                <c:pt idx="14">
                  <c:v>2024. 3.cet.</c:v>
                </c:pt>
                <c:pt idx="15">
                  <c:v>2024. 4. cet.</c:v>
                </c:pt>
                <c:pt idx="16">
                  <c:v>2025. 1. cet.</c:v>
                </c:pt>
                <c:pt idx="17">
                  <c:v>2025. 2. cet.</c:v>
                </c:pt>
                <c:pt idx="18">
                  <c:v>2025. 3. cet.</c:v>
                </c:pt>
                <c:pt idx="19">
                  <c:v>2025. 4. cet.</c:v>
                </c:pt>
                <c:pt idx="20">
                  <c:v>2026. 1. cet.</c:v>
                </c:pt>
              </c:strCache>
            </c:strRef>
          </c:cat>
          <c:val>
            <c:numRef>
              <c:f>'2026_1'!$K$9:$AE$9</c:f>
              <c:numCache>
                <c:formatCode>General</c:formatCode>
                <c:ptCount val="21"/>
                <c:pt idx="0">
                  <c:v>25.07</c:v>
                </c:pt>
                <c:pt idx="1">
                  <c:v>26.39</c:v>
                </c:pt>
                <c:pt idx="2" formatCode="0.000">
                  <c:v>26.538</c:v>
                </c:pt>
                <c:pt idx="3">
                  <c:v>31.056000000000001</c:v>
                </c:pt>
                <c:pt idx="4">
                  <c:v>31.382000000000001</c:v>
                </c:pt>
                <c:pt idx="5">
                  <c:v>28.724</c:v>
                </c:pt>
                <c:pt idx="6" formatCode="0.000">
                  <c:v>28.759309179999981</c:v>
                </c:pt>
                <c:pt idx="7" formatCode="0.000">
                  <c:v>35.122999999999998</c:v>
                </c:pt>
                <c:pt idx="8" formatCode="0.000">
                  <c:v>33.915047430000001</c:v>
                </c:pt>
                <c:pt idx="9" formatCode="0.000">
                  <c:v>32.359900000000003</c:v>
                </c:pt>
                <c:pt idx="10" formatCode="0.000">
                  <c:v>33.393999999999998</c:v>
                </c:pt>
                <c:pt idx="11" formatCode="0.000">
                  <c:v>37.116912569999997</c:v>
                </c:pt>
                <c:pt idx="12" formatCode="0.000">
                  <c:v>38.32891755</c:v>
                </c:pt>
                <c:pt idx="13" formatCode="0.000">
                  <c:v>38.197369999999999</c:v>
                </c:pt>
                <c:pt idx="14" formatCode="0.000">
                  <c:v>37.2995424</c:v>
                </c:pt>
                <c:pt idx="15" formatCode="0.000">
                  <c:v>40.08545445</c:v>
                </c:pt>
                <c:pt idx="16" formatCode="0.000">
                  <c:v>37.922817999999999</c:v>
                </c:pt>
                <c:pt idx="17" formatCode="0.000">
                  <c:v>42.398000320000001</c:v>
                </c:pt>
                <c:pt idx="18" formatCode="0.000">
                  <c:v>42.344275250000003</c:v>
                </c:pt>
                <c:pt idx="19" formatCode="0.000">
                  <c:v>48.007833409999996</c:v>
                </c:pt>
                <c:pt idx="20" formatCode="0.000">
                  <c:v>44.100259840000007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73-443F-92E7-5B2426DB0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4071280"/>
        <c:axId val="384068144"/>
      </c:barChart>
      <c:catAx>
        <c:axId val="38407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4068144"/>
        <c:crosses val="autoZero"/>
        <c:auto val="1"/>
        <c:lblAlgn val="ctr"/>
        <c:lblOffset val="100"/>
        <c:noMultiLvlLbl val="0"/>
      </c:catAx>
      <c:valAx>
        <c:axId val="38406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07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288078259765204"/>
          <c:y val="0.88668281548027139"/>
          <c:w val="0.50850449115748297"/>
          <c:h val="8.2906689288770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382682</xdr:colOff>
      <xdr:row>10</xdr:row>
      <xdr:rowOff>118409</xdr:rowOff>
    </xdr:from>
    <xdr:to>
      <xdr:col>16</xdr:col>
      <xdr:colOff>609600</xdr:colOff>
      <xdr:row>37</xdr:row>
      <xdr:rowOff>98612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AF90DD-763F-4F1B-BA90-22E906076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E58F-AA75-4F8B-99A6-E0148E5D6592}">
  <dimension ref="B2:AE10"/>
  <sheetViews>
    <sheetView tabSelected="1" zoomScale="85" zoomScaleNormal="85" workbookViewId="0"/>
  </sheetViews>
  <sheetFormatPr defaultColWidth="8.88671875" defaultRowHeight="14.4" x14ac:dyDescent="0.3"/>
  <cols>
    <col min="1" max="1" width="8.88671875" style="1"/>
    <col min="2" max="2" width="43.44140625" style="1" customWidth="1"/>
    <col min="3" max="3" width="9.6640625" style="1" customWidth="1"/>
    <col min="4" max="4" width="9.5546875" style="1" customWidth="1"/>
    <col min="5" max="5" width="8.88671875" style="1" customWidth="1"/>
    <col min="6" max="6" width="9.5546875" style="1" customWidth="1"/>
    <col min="7" max="10" width="8.88671875" style="1" customWidth="1"/>
    <col min="11" max="11" width="11.44140625" style="1" customWidth="1"/>
    <col min="12" max="12" width="10.5546875" style="1" customWidth="1"/>
    <col min="13" max="13" width="8.5546875" style="1" customWidth="1"/>
    <col min="14" max="14" width="9.44140625" style="1" customWidth="1"/>
    <col min="15" max="16" width="8.88671875" style="1"/>
    <col min="17" max="17" width="9.5546875" style="1" bestFit="1" customWidth="1"/>
    <col min="18" max="19" width="8.88671875" style="1"/>
    <col min="20" max="20" width="9.6640625" style="1" bestFit="1" customWidth="1"/>
    <col min="21" max="22" width="9.6640625" style="1" customWidth="1"/>
    <col min="23" max="23" width="8.44140625" style="1" customWidth="1"/>
    <col min="24" max="16384" width="8.88671875" style="1"/>
  </cols>
  <sheetData>
    <row r="2" spans="2:31" ht="15" customHeight="1" x14ac:dyDescent="0.3">
      <c r="B2" s="10" t="s">
        <v>0</v>
      </c>
      <c r="C2" s="11"/>
      <c r="D2" s="11"/>
    </row>
    <row r="4" spans="2:31" ht="28.8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25</v>
      </c>
      <c r="W4" s="3" t="s">
        <v>26</v>
      </c>
      <c r="X4" s="3" t="s">
        <v>27</v>
      </c>
      <c r="Y4" s="9" t="s">
        <v>28</v>
      </c>
      <c r="Z4" s="9" t="s">
        <v>29</v>
      </c>
      <c r="AA4" s="9" t="s">
        <v>30</v>
      </c>
      <c r="AB4" s="9" t="s">
        <v>31</v>
      </c>
      <c r="AC4" s="9" t="s">
        <v>32</v>
      </c>
      <c r="AD4" s="9" t="s">
        <v>33</v>
      </c>
      <c r="AE4" s="9" t="s">
        <v>34</v>
      </c>
    </row>
    <row r="5" spans="2:31" x14ac:dyDescent="0.3">
      <c r="B5" s="2" t="s">
        <v>20</v>
      </c>
      <c r="C5" s="4">
        <v>56.061999999999998</v>
      </c>
      <c r="D5" s="5">
        <v>55.476999999999997</v>
      </c>
      <c r="E5" s="2">
        <v>59.581000000000003</v>
      </c>
      <c r="F5" s="2">
        <v>60.475999999999999</v>
      </c>
      <c r="G5" s="2">
        <v>39.420999999999999</v>
      </c>
      <c r="H5" s="2">
        <v>6.3109999999999999</v>
      </c>
      <c r="I5" s="2">
        <v>35.011000000000003</v>
      </c>
      <c r="J5" s="2">
        <v>15.045</v>
      </c>
      <c r="K5" s="2">
        <v>0</v>
      </c>
      <c r="L5" s="2">
        <v>0.34300000000000003</v>
      </c>
      <c r="M5" s="4">
        <f>(13239083-343171)/1000000</f>
        <v>12.895911999999999</v>
      </c>
      <c r="N5" s="2">
        <v>3.9390000000000001</v>
      </c>
      <c r="O5" s="2">
        <v>12.555999999999999</v>
      </c>
      <c r="P5" s="2">
        <v>40.107999999999997</v>
      </c>
      <c r="Q5" s="4">
        <v>39.593265770000002</v>
      </c>
      <c r="R5" s="4">
        <v>38.872</v>
      </c>
      <c r="S5" s="4">
        <v>36.516047</v>
      </c>
      <c r="T5" s="4">
        <v>33.610999999999997</v>
      </c>
      <c r="U5" s="4">
        <v>34.676000000000002</v>
      </c>
      <c r="V5" s="4">
        <f>138.9966638-U5-T5-S5</f>
        <v>34.193616799999987</v>
      </c>
      <c r="W5" s="4">
        <v>31.61139335</v>
      </c>
      <c r="X5" s="4">
        <v>30.83776868</v>
      </c>
      <c r="Y5" s="4">
        <v>33.613470310000004</v>
      </c>
      <c r="Z5" s="4">
        <v>34.908213000000003</v>
      </c>
      <c r="AA5" s="4">
        <v>25.660336000000001</v>
      </c>
      <c r="AB5" s="4">
        <f>29246696.55/1000000</f>
        <v>29.246696549999999</v>
      </c>
      <c r="AC5" s="4">
        <f>30777300.91/1000000</f>
        <v>30.777300910000001</v>
      </c>
      <c r="AD5" s="4">
        <v>30.153412120000002</v>
      </c>
      <c r="AE5" s="4">
        <f>25707826.72/1000000</f>
        <v>25.70782672</v>
      </c>
    </row>
    <row r="6" spans="2:31" x14ac:dyDescent="0.3">
      <c r="B6" s="2" t="s">
        <v>21</v>
      </c>
      <c r="C6" s="6">
        <v>3.944</v>
      </c>
      <c r="D6" s="5">
        <v>4.117</v>
      </c>
      <c r="E6" s="7">
        <v>4.62</v>
      </c>
      <c r="F6" s="7">
        <v>4.6340000000000003</v>
      </c>
      <c r="G6" s="2">
        <v>2.7850000000000001</v>
      </c>
      <c r="H6" s="2">
        <v>0.251</v>
      </c>
      <c r="I6" s="2">
        <v>1.534</v>
      </c>
      <c r="J6" s="2">
        <v>0.753</v>
      </c>
      <c r="K6" s="2">
        <v>0</v>
      </c>
      <c r="L6" s="2">
        <v>8.5000000000000006E-2</v>
      </c>
      <c r="M6" s="4">
        <v>1.264</v>
      </c>
      <c r="N6" s="2">
        <v>0.22</v>
      </c>
      <c r="O6" s="2">
        <v>0.69399999999999995</v>
      </c>
      <c r="P6" s="2">
        <v>2.5049999999999999</v>
      </c>
      <c r="Q6" s="4">
        <v>2.5137420000000001</v>
      </c>
      <c r="R6" s="4">
        <v>2.488</v>
      </c>
      <c r="S6" s="4">
        <v>2.4635739999999999</v>
      </c>
      <c r="T6" s="2">
        <v>2.383</v>
      </c>
      <c r="U6" s="2">
        <v>3.5310000000000001</v>
      </c>
      <c r="V6" s="4">
        <f>11.079837-U6-T6-S6</f>
        <v>2.702262999999999</v>
      </c>
      <c r="W6" s="4">
        <v>2.3485360000000002</v>
      </c>
      <c r="X6" s="4">
        <v>3.0183610000000001</v>
      </c>
      <c r="Y6" s="4">
        <v>3.5857670000000001</v>
      </c>
      <c r="Z6" s="4">
        <v>3.3003260000000001</v>
      </c>
      <c r="AA6" s="4">
        <v>2.1527259999999999</v>
      </c>
      <c r="AB6" s="4">
        <f>2533094/1000000</f>
        <v>2.5330940000000002</v>
      </c>
      <c r="AC6" s="4">
        <f>3693685/1000000</f>
        <v>3.6936849999999999</v>
      </c>
      <c r="AD6" s="4">
        <v>2.3991920000000002</v>
      </c>
      <c r="AE6" s="4">
        <f>2567512/1000000</f>
        <v>2.5675119999999998</v>
      </c>
    </row>
    <row r="7" spans="2:31" x14ac:dyDescent="0.3">
      <c r="B7" s="8" t="s">
        <v>22</v>
      </c>
      <c r="C7" s="6">
        <v>7.2999999999999995E-2</v>
      </c>
      <c r="D7" s="5">
        <v>0.05</v>
      </c>
      <c r="E7" s="7">
        <v>4.7E-2</v>
      </c>
      <c r="F7" s="7">
        <v>6.2E-2</v>
      </c>
      <c r="G7" s="2">
        <v>5.6000000000000001E-2</v>
      </c>
      <c r="H7" s="2">
        <v>0</v>
      </c>
      <c r="I7" s="2">
        <v>4.1000000000000002E-2</v>
      </c>
      <c r="J7" s="2">
        <v>2.4E-2</v>
      </c>
      <c r="K7" s="2">
        <v>0</v>
      </c>
      <c r="L7" s="2">
        <v>0</v>
      </c>
      <c r="M7" s="4">
        <f>6622/1000000</f>
        <v>6.6220000000000003E-3</v>
      </c>
      <c r="N7" s="2">
        <v>-8.9999999999999993E-3</v>
      </c>
      <c r="O7" s="2">
        <v>3.0000000000000001E-3</v>
      </c>
      <c r="P7" s="2">
        <v>0.02</v>
      </c>
      <c r="Q7" s="4">
        <v>2.3695000000000001E-2</v>
      </c>
      <c r="R7" s="4">
        <v>3.3000000000000002E-2</v>
      </c>
      <c r="S7" s="4">
        <v>2.9673000000000001E-2</v>
      </c>
      <c r="T7" s="4">
        <v>2.5000000000000001E-2</v>
      </c>
      <c r="U7" s="4">
        <v>2.1999999999999999E-2</v>
      </c>
      <c r="V7" s="4">
        <f>0.101278-U7-T7-S7</f>
        <v>2.4605000000000012E-2</v>
      </c>
      <c r="W7" s="4">
        <v>2.5159999999999998E-2</v>
      </c>
      <c r="X7" s="4">
        <v>2.3591999999999998E-2</v>
      </c>
      <c r="Y7" s="4">
        <v>2.5850999999999999E-2</v>
      </c>
      <c r="Z7" s="4">
        <v>2.2492999999999999E-2</v>
      </c>
      <c r="AA7" s="4">
        <v>1.9678999999999999E-2</v>
      </c>
      <c r="AB7" s="4">
        <f>23666/1000000</f>
        <v>2.3666E-2</v>
      </c>
      <c r="AC7" s="4">
        <f>19270/1000000</f>
        <v>1.9269999999999999E-2</v>
      </c>
      <c r="AD7" s="4">
        <v>2.0584000000000002E-2</v>
      </c>
      <c r="AE7" s="4">
        <f>13922/1000000</f>
        <v>1.3922E-2</v>
      </c>
    </row>
    <row r="8" spans="2:31" x14ac:dyDescent="0.3">
      <c r="B8" s="2" t="s">
        <v>23</v>
      </c>
      <c r="C8" s="6">
        <v>0.84899999999999998</v>
      </c>
      <c r="D8" s="5">
        <v>0.73799999999999999</v>
      </c>
      <c r="E8" s="7">
        <v>0.75800000000000001</v>
      </c>
      <c r="F8" s="7">
        <v>0.878</v>
      </c>
      <c r="G8" s="2">
        <v>0.57299999999999995</v>
      </c>
      <c r="H8" s="2">
        <v>0.111</v>
      </c>
      <c r="I8" s="2">
        <v>0.57299999999999995</v>
      </c>
      <c r="J8" s="2">
        <v>0.30399999999999999</v>
      </c>
      <c r="K8" s="2">
        <v>0</v>
      </c>
      <c r="L8" s="2">
        <v>1.4999999999999999E-2</v>
      </c>
      <c r="M8" s="4">
        <v>0.108</v>
      </c>
      <c r="N8" s="2">
        <v>0.122</v>
      </c>
      <c r="O8" s="2">
        <v>0.13100000000000001</v>
      </c>
      <c r="P8" s="2">
        <v>0.42399999999999999</v>
      </c>
      <c r="Q8" s="4">
        <v>0.38871</v>
      </c>
      <c r="R8" s="4">
        <v>0.434</v>
      </c>
      <c r="S8" s="4">
        <v>0.52728681999999993</v>
      </c>
      <c r="T8" s="4">
        <v>0.39800000000000002</v>
      </c>
      <c r="U8" s="4">
        <v>0.38</v>
      </c>
      <c r="V8" s="4">
        <f>1.6690927-U8-T8-S8</f>
        <v>0.36380587999999991</v>
      </c>
      <c r="W8" s="4">
        <v>0.62306488000000004</v>
      </c>
      <c r="X8" s="4">
        <v>0.68786099999999994</v>
      </c>
      <c r="Y8" s="4">
        <v>0.23627160999999999</v>
      </c>
      <c r="Z8" s="4">
        <v>0.66474880000000003</v>
      </c>
      <c r="AA8" s="4">
        <v>0.63868800000000003</v>
      </c>
      <c r="AB8" s="4">
        <f>495845.12/1000000</f>
        <v>0.49584511999999997</v>
      </c>
      <c r="AC8" s="4">
        <f>526195.66/1000000</f>
        <v>0.52619566000000007</v>
      </c>
      <c r="AD8" s="4">
        <v>0.56429317000000001</v>
      </c>
      <c r="AE8" s="4">
        <f>472736.96/1000000</f>
        <v>0.47273696000000004</v>
      </c>
    </row>
    <row r="9" spans="2:31" x14ac:dyDescent="0.3">
      <c r="B9" s="2" t="s">
        <v>24</v>
      </c>
      <c r="C9" s="6">
        <v>12.382999999999999</v>
      </c>
      <c r="D9" s="5">
        <v>12.999000000000001</v>
      </c>
      <c r="E9" s="7">
        <v>13.414</v>
      </c>
      <c r="F9" s="7">
        <v>15.888</v>
      </c>
      <c r="G9" s="2">
        <f>15.848</f>
        <v>15.848000000000001</v>
      </c>
      <c r="H9" s="2">
        <v>5.0679999999999996</v>
      </c>
      <c r="I9" s="2">
        <v>15.493</v>
      </c>
      <c r="J9" s="2">
        <v>20.445</v>
      </c>
      <c r="K9" s="2">
        <v>25.07</v>
      </c>
      <c r="L9" s="2">
        <v>26.39</v>
      </c>
      <c r="M9" s="4">
        <v>26.538</v>
      </c>
      <c r="N9" s="2">
        <v>31.056000000000001</v>
      </c>
      <c r="O9" s="2">
        <v>31.382000000000001</v>
      </c>
      <c r="P9" s="2">
        <v>28.724</v>
      </c>
      <c r="Q9" s="4">
        <v>28.759309179999981</v>
      </c>
      <c r="R9" s="4">
        <v>35.122999999999998</v>
      </c>
      <c r="S9" s="4">
        <v>33.915047430000001</v>
      </c>
      <c r="T9" s="4">
        <v>32.359900000000003</v>
      </c>
      <c r="U9" s="4">
        <v>33.393999999999998</v>
      </c>
      <c r="V9" s="4">
        <f>136.78586-U9-T9-S9</f>
        <v>37.116912569999997</v>
      </c>
      <c r="W9" s="4">
        <v>38.32891755</v>
      </c>
      <c r="X9" s="4">
        <v>38.197369999999999</v>
      </c>
      <c r="Y9" s="4">
        <v>37.2995424</v>
      </c>
      <c r="Z9" s="4">
        <v>40.08545445</v>
      </c>
      <c r="AA9" s="4">
        <v>37.922817999999999</v>
      </c>
      <c r="AB9" s="4">
        <f>42398000.32/1000000</f>
        <v>42.398000320000001</v>
      </c>
      <c r="AC9" s="4">
        <f>42344275.25/1000000</f>
        <v>42.344275250000003</v>
      </c>
      <c r="AD9" s="4">
        <v>48.007833409999996</v>
      </c>
      <c r="AE9" s="4">
        <f>44100259.84/1000000</f>
        <v>44.100259840000007</v>
      </c>
    </row>
    <row r="10" spans="2:31" x14ac:dyDescent="0.3">
      <c r="C10" s="4">
        <f>SUM(C5:C9)</f>
        <v>73.310999999999993</v>
      </c>
      <c r="D10" s="4">
        <f t="shared" ref="D10:V10" si="0">SUM(D5:D9)</f>
        <v>73.380999999999986</v>
      </c>
      <c r="E10" s="4">
        <f t="shared" si="0"/>
        <v>78.42</v>
      </c>
      <c r="F10" s="4">
        <f t="shared" si="0"/>
        <v>81.938000000000002</v>
      </c>
      <c r="G10" s="4">
        <f t="shared" si="0"/>
        <v>58.683</v>
      </c>
      <c r="H10" s="4">
        <f t="shared" si="0"/>
        <v>11.741</v>
      </c>
      <c r="I10" s="4">
        <f t="shared" si="0"/>
        <v>52.652000000000001</v>
      </c>
      <c r="J10" s="4">
        <f t="shared" si="0"/>
        <v>36.570999999999998</v>
      </c>
      <c r="K10" s="4">
        <f t="shared" si="0"/>
        <v>25.07</v>
      </c>
      <c r="L10" s="4">
        <f t="shared" si="0"/>
        <v>26.833000000000002</v>
      </c>
      <c r="M10" s="4">
        <f t="shared" si="0"/>
        <v>40.812533999999999</v>
      </c>
      <c r="N10" s="4">
        <f t="shared" si="0"/>
        <v>35.328000000000003</v>
      </c>
      <c r="O10" s="4">
        <f t="shared" si="0"/>
        <v>44.766000000000005</v>
      </c>
      <c r="P10" s="4">
        <f t="shared" si="0"/>
        <v>71.781000000000006</v>
      </c>
      <c r="Q10" s="4">
        <f t="shared" si="0"/>
        <v>71.278721949999976</v>
      </c>
      <c r="R10" s="4">
        <f t="shared" si="0"/>
        <v>76.949999999999989</v>
      </c>
      <c r="S10" s="4">
        <f t="shared" si="0"/>
        <v>73.451628249999999</v>
      </c>
      <c r="T10" s="4">
        <f t="shared" si="0"/>
        <v>68.776900000000012</v>
      </c>
      <c r="U10" s="4">
        <f t="shared" si="0"/>
        <v>72.003</v>
      </c>
      <c r="V10" s="4">
        <f t="shared" si="0"/>
        <v>74.40120324999998</v>
      </c>
      <c r="W10" s="4">
        <v>72.937071779999997</v>
      </c>
      <c r="X10" s="4">
        <v>72.764952679999993</v>
      </c>
      <c r="Y10" s="4">
        <v>74.760902320000028</v>
      </c>
      <c r="Z10" s="4">
        <v>78.981235249999997</v>
      </c>
      <c r="AA10" s="4">
        <v>66.394247000000007</v>
      </c>
      <c r="AB10" s="4">
        <f t="shared" ref="AB10:AE10" si="1">SUM(AB5:AB9)</f>
        <v>74.69730199</v>
      </c>
      <c r="AC10" s="4">
        <f t="shared" si="1"/>
        <v>77.360726819999996</v>
      </c>
      <c r="AD10" s="4">
        <f t="shared" si="1"/>
        <v>81.1453147</v>
      </c>
      <c r="AE10" s="4">
        <f t="shared" si="1"/>
        <v>72.862257520000014</v>
      </c>
    </row>
  </sheetData>
  <mergeCells count="1">
    <mergeCell ref="B2:D2"/>
  </mergeCells>
  <pageMargins left="0" right="0" top="0" bottom="0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c62ab-efdb-4b69-a713-55da12a284a5">
      <Terms xmlns="http://schemas.microsoft.com/office/infopath/2007/PartnerControls"/>
    </lcf76f155ced4ddcb4097134ff3c332f>
    <TaxCatchAll xmlns="41070eb3-ce40-4cfb-8ed3-a08fd531068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AAF64EC36ADE41A0ADC64E6F139F10" ma:contentTypeVersion="17" ma:contentTypeDescription="Izveidot jaunu dokumentu." ma:contentTypeScope="" ma:versionID="6860b70ac2a9c9e4427524740b1f932f">
  <xsd:schema xmlns:xsd="http://www.w3.org/2001/XMLSchema" xmlns:xs="http://www.w3.org/2001/XMLSchema" xmlns:p="http://schemas.microsoft.com/office/2006/metadata/properties" xmlns:ns1="http://schemas.microsoft.com/sharepoint/v3" xmlns:ns2="92cc62ab-efdb-4b69-a713-55da12a284a5" xmlns:ns3="41070eb3-ce40-4cfb-8ed3-a08fd5310682" targetNamespace="http://schemas.microsoft.com/office/2006/metadata/properties" ma:root="true" ma:fieldsID="7fda3c6ac2bb6f8933d3db3b86dfa255" ns1:_="" ns2:_="" ns3:_="">
    <xsd:import namespace="http://schemas.microsoft.com/sharepoint/v3"/>
    <xsd:import namespace="92cc62ab-efdb-4b69-a713-55da12a284a5"/>
    <xsd:import namespace="41070eb3-ce40-4cfb-8ed3-a08fd531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62ab-efdb-4b69-a713-55da12a2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0eb3-ce40-4cfb-8ed3-a08fd53106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a3dd0d-9f5a-4923-8311-4f313bb50bb4}" ma:internalName="TaxCatchAll" ma:showField="CatchAllData" ma:web="41070eb3-ce40-4cfb-8ed3-a08fd531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BA21ED-8F1A-448B-8469-E36CD64E1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20FB7A-F063-48B3-B54C-780DA97EF5B6}">
  <ds:schemaRefs>
    <ds:schemaRef ds:uri="http://schemas.microsoft.com/office/2006/metadata/properties"/>
    <ds:schemaRef ds:uri="http://schemas.microsoft.com/office/infopath/2007/PartnerControls"/>
    <ds:schemaRef ds:uri="92cc62ab-efdb-4b69-a713-55da12a284a5"/>
    <ds:schemaRef ds:uri="41070eb3-ce40-4cfb-8ed3-a08fd531068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95AB207-9CE3-461E-88A4-735291687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cc62ab-efdb-4b69-a713-55da12a284a5"/>
    <ds:schemaRef ds:uri="41070eb3-ce40-4cfb-8ed3-a08fd5310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Sanda Liepiņa</dc:creator>
  <cp:keywords/>
  <dc:description/>
  <cp:lastModifiedBy>Diāna Ruņģe</cp:lastModifiedBy>
  <cp:revision/>
  <dcterms:created xsi:type="dcterms:W3CDTF">2018-03-19T08:30:47Z</dcterms:created>
  <dcterms:modified xsi:type="dcterms:W3CDTF">2026-05-07T13:59:08Z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0x01010031AAF64EC36ADE41A0ADC64E6F139F10</vt:lpwstr>
  </property>
  <property fmtid="{D5CDD505-2E9C-101B-9397-08002B2CF9AE}" pid="3" name="MediaServiceImageTags">
    <vt:lpwstr/>
  </property>
</Properties>
</file>